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harine.carroll\Documents\"/>
    </mc:Choice>
  </mc:AlternateContent>
  <bookViews>
    <workbookView xWindow="0" yWindow="0" windowWidth="25200" windowHeight="11385" tabRatio="868"/>
  </bookViews>
  <sheets>
    <sheet name="Parameters" sheetId="7" r:id="rId1"/>
    <sheet name="Summary" sheetId="10" r:id="rId2"/>
    <sheet name="Identification" sheetId="8" r:id="rId3"/>
    <sheet name="Indicators" sheetId="11" r:id="rId4"/>
  </sheets>
  <definedNames>
    <definedName name="Achievement">#REF!</definedName>
  </definedNames>
  <calcPr calcId="179017"/>
</workbook>
</file>

<file path=xl/calcChain.xml><?xml version="1.0" encoding="utf-8"?>
<calcChain xmlns="http://schemas.openxmlformats.org/spreadsheetml/2006/main">
  <c r="O3" i="10" l="1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O122" i="10"/>
  <c r="O123" i="10"/>
  <c r="O124" i="10"/>
  <c r="O125" i="10"/>
  <c r="O126" i="10"/>
  <c r="O127" i="10"/>
  <c r="O128" i="10"/>
  <c r="O129" i="10"/>
  <c r="O130" i="10"/>
  <c r="O131" i="10"/>
  <c r="O132" i="10"/>
  <c r="O133" i="10"/>
  <c r="O134" i="10"/>
  <c r="O135" i="10"/>
  <c r="O136" i="10"/>
  <c r="O137" i="10"/>
  <c r="O138" i="10"/>
  <c r="O139" i="10"/>
  <c r="O140" i="10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53" i="10"/>
  <c r="O154" i="10"/>
  <c r="O155" i="10"/>
  <c r="O156" i="10"/>
  <c r="O157" i="10"/>
  <c r="O158" i="10"/>
  <c r="O159" i="10"/>
  <c r="O160" i="10"/>
  <c r="O161" i="10"/>
  <c r="O162" i="10"/>
  <c r="O163" i="10"/>
  <c r="O164" i="10"/>
  <c r="O165" i="10"/>
  <c r="O166" i="10"/>
  <c r="O167" i="10"/>
  <c r="O168" i="10"/>
  <c r="O169" i="10"/>
  <c r="O170" i="10"/>
  <c r="O171" i="10"/>
  <c r="O172" i="10"/>
  <c r="O173" i="10"/>
  <c r="O174" i="10"/>
  <c r="O175" i="10"/>
  <c r="O176" i="10"/>
  <c r="O177" i="10"/>
  <c r="O178" i="10"/>
  <c r="O179" i="10"/>
  <c r="O180" i="10"/>
  <c r="O181" i="10"/>
  <c r="O182" i="10"/>
  <c r="O183" i="10"/>
  <c r="O184" i="10"/>
  <c r="O185" i="10"/>
  <c r="O186" i="10"/>
  <c r="O187" i="10"/>
  <c r="O188" i="10"/>
  <c r="O189" i="10"/>
  <c r="O190" i="10"/>
  <c r="O191" i="10"/>
  <c r="O192" i="10"/>
  <c r="O193" i="10"/>
  <c r="O194" i="10"/>
  <c r="O195" i="10"/>
  <c r="O196" i="10"/>
  <c r="O197" i="10"/>
  <c r="O198" i="10"/>
  <c r="O199" i="10"/>
  <c r="O200" i="10"/>
  <c r="O201" i="10"/>
  <c r="O202" i="10"/>
  <c r="O203" i="10"/>
  <c r="O204" i="10"/>
  <c r="O205" i="10"/>
  <c r="O206" i="10"/>
  <c r="O207" i="10"/>
  <c r="O208" i="10"/>
  <c r="O209" i="10"/>
  <c r="O210" i="10"/>
  <c r="O2" i="10"/>
  <c r="M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" i="10"/>
  <c r="K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7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67" i="10"/>
  <c r="K168" i="10"/>
  <c r="K169" i="10"/>
  <c r="K170" i="10"/>
  <c r="K171" i="10"/>
  <c r="K172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5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199" i="10"/>
  <c r="K200" i="10"/>
  <c r="K201" i="10"/>
  <c r="K202" i="10"/>
  <c r="K203" i="10"/>
  <c r="K204" i="10"/>
  <c r="K205" i="10"/>
  <c r="K206" i="10"/>
  <c r="K207" i="10"/>
  <c r="K208" i="10"/>
  <c r="K209" i="10"/>
  <c r="K210" i="10"/>
  <c r="K2" i="10"/>
  <c r="N10" i="7" l="1"/>
  <c r="N11" i="7" s="1"/>
  <c r="N12" i="7" s="1"/>
  <c r="N13" i="7" s="1"/>
  <c r="N14" i="7" s="1"/>
  <c r="M10" i="7"/>
  <c r="M11" i="7" s="1"/>
  <c r="M12" i="7" s="1"/>
  <c r="M13" i="7" s="1"/>
  <c r="M14" i="7" s="1"/>
  <c r="L14" i="7"/>
  <c r="L13" i="7"/>
  <c r="L12" i="7"/>
  <c r="L11" i="7"/>
  <c r="L10" i="7"/>
  <c r="K10" i="7"/>
  <c r="K11" i="7" s="1"/>
  <c r="K12" i="7" s="1"/>
  <c r="K13" i="7" s="1"/>
  <c r="K14" i="7" s="1"/>
  <c r="A3" i="10" l="1"/>
  <c r="B3" i="10"/>
  <c r="C3" i="10"/>
  <c r="D3" i="10"/>
  <c r="A4" i="10"/>
  <c r="B4" i="10"/>
  <c r="C4" i="10"/>
  <c r="D4" i="10"/>
  <c r="A5" i="10"/>
  <c r="B5" i="10"/>
  <c r="C5" i="10"/>
  <c r="D5" i="10"/>
  <c r="A6" i="10"/>
  <c r="B6" i="10"/>
  <c r="C6" i="10"/>
  <c r="D6" i="10"/>
  <c r="A7" i="10"/>
  <c r="B7" i="10"/>
  <c r="C7" i="10"/>
  <c r="D7" i="10"/>
  <c r="A8" i="10"/>
  <c r="B8" i="10"/>
  <c r="C8" i="10"/>
  <c r="D8" i="10"/>
  <c r="A9" i="10"/>
  <c r="B9" i="10"/>
  <c r="C9" i="10"/>
  <c r="D9" i="10"/>
  <c r="A10" i="10"/>
  <c r="B10" i="10"/>
  <c r="C10" i="10"/>
  <c r="D10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23" i="10"/>
  <c r="B23" i="10"/>
  <c r="C23" i="10"/>
  <c r="D23" i="10"/>
  <c r="A24" i="10"/>
  <c r="B24" i="10"/>
  <c r="C24" i="10"/>
  <c r="D24" i="10"/>
  <c r="A25" i="10"/>
  <c r="B25" i="10"/>
  <c r="C25" i="10"/>
  <c r="D25" i="10"/>
  <c r="A26" i="10"/>
  <c r="B26" i="10"/>
  <c r="C26" i="10"/>
  <c r="D26" i="10"/>
  <c r="A27" i="10"/>
  <c r="B27" i="10"/>
  <c r="C27" i="10"/>
  <c r="D27" i="10"/>
  <c r="A28" i="10"/>
  <c r="B28" i="10"/>
  <c r="C28" i="10"/>
  <c r="D28" i="10"/>
  <c r="A29" i="10"/>
  <c r="B29" i="10"/>
  <c r="C29" i="10"/>
  <c r="D29" i="10"/>
  <c r="A30" i="10"/>
  <c r="B30" i="10"/>
  <c r="C30" i="10"/>
  <c r="D30" i="10"/>
  <c r="A31" i="10"/>
  <c r="B31" i="10"/>
  <c r="C31" i="10"/>
  <c r="D31" i="10"/>
  <c r="A32" i="10"/>
  <c r="B32" i="10"/>
  <c r="C32" i="10"/>
  <c r="D32" i="10"/>
  <c r="A33" i="10"/>
  <c r="B33" i="10"/>
  <c r="C33" i="10"/>
  <c r="D33" i="10"/>
  <c r="A34" i="10"/>
  <c r="B34" i="10"/>
  <c r="C34" i="10"/>
  <c r="D34" i="10"/>
  <c r="A35" i="10"/>
  <c r="B35" i="10"/>
  <c r="C35" i="10"/>
  <c r="D35" i="10"/>
  <c r="A36" i="10"/>
  <c r="B36" i="10"/>
  <c r="C36" i="10"/>
  <c r="D36" i="10"/>
  <c r="A37" i="10"/>
  <c r="B37" i="10"/>
  <c r="C37" i="10"/>
  <c r="D37" i="10"/>
  <c r="A38" i="10"/>
  <c r="B38" i="10"/>
  <c r="C38" i="10"/>
  <c r="D38" i="10"/>
  <c r="A39" i="10"/>
  <c r="B39" i="10"/>
  <c r="C39" i="10"/>
  <c r="D39" i="10"/>
  <c r="A40" i="10"/>
  <c r="B40" i="10"/>
  <c r="C40" i="10"/>
  <c r="D40" i="10"/>
  <c r="A41" i="10"/>
  <c r="B41" i="10"/>
  <c r="C41" i="10"/>
  <c r="D41" i="10"/>
  <c r="A42" i="10"/>
  <c r="B42" i="10"/>
  <c r="C42" i="10"/>
  <c r="D42" i="10"/>
  <c r="A43" i="10"/>
  <c r="B43" i="10"/>
  <c r="C43" i="10"/>
  <c r="D43" i="10"/>
  <c r="A44" i="10"/>
  <c r="B44" i="10"/>
  <c r="C44" i="10"/>
  <c r="D44" i="10"/>
  <c r="A45" i="10"/>
  <c r="B45" i="10"/>
  <c r="C45" i="10"/>
  <c r="D45" i="10"/>
  <c r="A46" i="10"/>
  <c r="B46" i="10"/>
  <c r="C46" i="10"/>
  <c r="D46" i="10"/>
  <c r="A47" i="10"/>
  <c r="B47" i="10"/>
  <c r="C47" i="10"/>
  <c r="D47" i="10"/>
  <c r="A48" i="10"/>
  <c r="B48" i="10"/>
  <c r="C48" i="10"/>
  <c r="D48" i="10"/>
  <c r="A49" i="10"/>
  <c r="B49" i="10"/>
  <c r="C49" i="10"/>
  <c r="D49" i="10"/>
  <c r="A50" i="10"/>
  <c r="B50" i="10"/>
  <c r="C50" i="10"/>
  <c r="D50" i="10"/>
  <c r="A51" i="10"/>
  <c r="B51" i="10"/>
  <c r="C51" i="10"/>
  <c r="D51" i="10"/>
  <c r="A52" i="10"/>
  <c r="B52" i="10"/>
  <c r="C52" i="10"/>
  <c r="D52" i="10"/>
  <c r="A53" i="10"/>
  <c r="B53" i="10"/>
  <c r="C53" i="10"/>
  <c r="D53" i="10"/>
  <c r="A54" i="10"/>
  <c r="B54" i="10"/>
  <c r="C54" i="10"/>
  <c r="D54" i="10"/>
  <c r="A55" i="10"/>
  <c r="B55" i="10"/>
  <c r="C55" i="10"/>
  <c r="D55" i="10"/>
  <c r="A56" i="10"/>
  <c r="B56" i="10"/>
  <c r="C56" i="10"/>
  <c r="D56" i="10"/>
  <c r="A57" i="10"/>
  <c r="B57" i="10"/>
  <c r="C57" i="10"/>
  <c r="D57" i="10"/>
  <c r="A58" i="10"/>
  <c r="B58" i="10"/>
  <c r="C58" i="10"/>
  <c r="D58" i="10"/>
  <c r="A59" i="10"/>
  <c r="B59" i="10"/>
  <c r="C59" i="10"/>
  <c r="D59" i="10"/>
  <c r="A60" i="10"/>
  <c r="B60" i="10"/>
  <c r="C60" i="10"/>
  <c r="D60" i="10"/>
  <c r="A61" i="10"/>
  <c r="B61" i="10"/>
  <c r="C61" i="10"/>
  <c r="D61" i="10"/>
  <c r="A62" i="10"/>
  <c r="B62" i="10"/>
  <c r="C62" i="10"/>
  <c r="D62" i="10"/>
  <c r="A63" i="10"/>
  <c r="B63" i="10"/>
  <c r="C63" i="10"/>
  <c r="D63" i="10"/>
  <c r="A64" i="10"/>
  <c r="B64" i="10"/>
  <c r="C64" i="10"/>
  <c r="D64" i="10"/>
  <c r="A65" i="10"/>
  <c r="B65" i="10"/>
  <c r="C65" i="10"/>
  <c r="D65" i="10"/>
  <c r="A66" i="10"/>
  <c r="B66" i="10"/>
  <c r="C66" i="10"/>
  <c r="D66" i="10"/>
  <c r="A67" i="10"/>
  <c r="B67" i="10"/>
  <c r="C67" i="10"/>
  <c r="D67" i="10"/>
  <c r="A68" i="10"/>
  <c r="B68" i="10"/>
  <c r="C68" i="10"/>
  <c r="D68" i="10"/>
  <c r="A69" i="10"/>
  <c r="B69" i="10"/>
  <c r="C69" i="10"/>
  <c r="D69" i="10"/>
  <c r="A70" i="10"/>
  <c r="B70" i="10"/>
  <c r="C70" i="10"/>
  <c r="D70" i="10"/>
  <c r="A71" i="10"/>
  <c r="B71" i="10"/>
  <c r="C71" i="10"/>
  <c r="D71" i="10"/>
  <c r="A72" i="10"/>
  <c r="B72" i="10"/>
  <c r="C72" i="10"/>
  <c r="D72" i="10"/>
  <c r="A73" i="10"/>
  <c r="B73" i="10"/>
  <c r="C73" i="10"/>
  <c r="D73" i="10"/>
  <c r="A74" i="10"/>
  <c r="B74" i="10"/>
  <c r="C74" i="10"/>
  <c r="D74" i="10"/>
  <c r="A75" i="10"/>
  <c r="B75" i="10"/>
  <c r="C75" i="10"/>
  <c r="D75" i="10"/>
  <c r="A76" i="10"/>
  <c r="B76" i="10"/>
  <c r="C76" i="10"/>
  <c r="D76" i="10"/>
  <c r="A77" i="10"/>
  <c r="B77" i="10"/>
  <c r="C77" i="10"/>
  <c r="D77" i="10"/>
  <c r="A78" i="10"/>
  <c r="B78" i="10"/>
  <c r="C78" i="10"/>
  <c r="D78" i="10"/>
  <c r="A79" i="10"/>
  <c r="B79" i="10"/>
  <c r="C79" i="10"/>
  <c r="D79" i="10"/>
  <c r="A80" i="10"/>
  <c r="B80" i="10"/>
  <c r="C80" i="10"/>
  <c r="D80" i="10"/>
  <c r="A81" i="10"/>
  <c r="B81" i="10"/>
  <c r="C81" i="10"/>
  <c r="D81" i="10"/>
  <c r="A82" i="10"/>
  <c r="B82" i="10"/>
  <c r="C82" i="10"/>
  <c r="D82" i="10"/>
  <c r="A83" i="10"/>
  <c r="B83" i="10"/>
  <c r="C83" i="10"/>
  <c r="D83" i="10"/>
  <c r="A84" i="10"/>
  <c r="B84" i="10"/>
  <c r="C84" i="10"/>
  <c r="D84" i="10"/>
  <c r="A85" i="10"/>
  <c r="B85" i="10"/>
  <c r="C85" i="10"/>
  <c r="D85" i="10"/>
  <c r="A86" i="10"/>
  <c r="B86" i="10"/>
  <c r="C86" i="10"/>
  <c r="D86" i="10"/>
  <c r="A87" i="10"/>
  <c r="B87" i="10"/>
  <c r="C87" i="10"/>
  <c r="D87" i="10"/>
  <c r="A88" i="10"/>
  <c r="B88" i="10"/>
  <c r="C88" i="10"/>
  <c r="D88" i="10"/>
  <c r="A89" i="10"/>
  <c r="B89" i="10"/>
  <c r="C89" i="10"/>
  <c r="D89" i="10"/>
  <c r="A90" i="10"/>
  <c r="B90" i="10"/>
  <c r="C90" i="10"/>
  <c r="D90" i="10"/>
  <c r="A91" i="10"/>
  <c r="B91" i="10"/>
  <c r="C91" i="10"/>
  <c r="D91" i="10"/>
  <c r="A92" i="10"/>
  <c r="B92" i="10"/>
  <c r="C92" i="10"/>
  <c r="D92" i="10"/>
  <c r="A93" i="10"/>
  <c r="B93" i="10"/>
  <c r="C93" i="10"/>
  <c r="D93" i="10"/>
  <c r="A94" i="10"/>
  <c r="B94" i="10"/>
  <c r="C94" i="10"/>
  <c r="D94" i="10"/>
  <c r="A95" i="10"/>
  <c r="B95" i="10"/>
  <c r="C95" i="10"/>
  <c r="D95" i="10"/>
  <c r="A96" i="10"/>
  <c r="B96" i="10"/>
  <c r="C96" i="10"/>
  <c r="D96" i="10"/>
  <c r="A97" i="10"/>
  <c r="B97" i="10"/>
  <c r="C97" i="10"/>
  <c r="D97" i="10"/>
  <c r="A98" i="10"/>
  <c r="B98" i="10"/>
  <c r="C98" i="10"/>
  <c r="D98" i="10"/>
  <c r="A99" i="10"/>
  <c r="B99" i="10"/>
  <c r="C99" i="10"/>
  <c r="D99" i="10"/>
  <c r="A100" i="10"/>
  <c r="B100" i="10"/>
  <c r="C100" i="10"/>
  <c r="D100" i="10"/>
  <c r="A101" i="10"/>
  <c r="B101" i="10"/>
  <c r="C101" i="10"/>
  <c r="D101" i="10"/>
  <c r="A102" i="10"/>
  <c r="B102" i="10"/>
  <c r="C102" i="10"/>
  <c r="D102" i="10"/>
  <c r="A103" i="10"/>
  <c r="B103" i="10"/>
  <c r="C103" i="10"/>
  <c r="D103" i="10"/>
  <c r="A104" i="10"/>
  <c r="B104" i="10"/>
  <c r="C104" i="10"/>
  <c r="D104" i="10"/>
  <c r="A105" i="10"/>
  <c r="B105" i="10"/>
  <c r="C105" i="10"/>
  <c r="D105" i="10"/>
  <c r="A106" i="10"/>
  <c r="B106" i="10"/>
  <c r="C106" i="10"/>
  <c r="D106" i="10"/>
  <c r="A107" i="10"/>
  <c r="B107" i="10"/>
  <c r="C107" i="10"/>
  <c r="D107" i="10"/>
  <c r="A108" i="10"/>
  <c r="B108" i="10"/>
  <c r="C108" i="10"/>
  <c r="D108" i="10"/>
  <c r="A109" i="10"/>
  <c r="B109" i="10"/>
  <c r="C109" i="10"/>
  <c r="D109" i="10"/>
  <c r="A110" i="10"/>
  <c r="B110" i="10"/>
  <c r="C110" i="10"/>
  <c r="D110" i="10"/>
  <c r="A111" i="10"/>
  <c r="B111" i="10"/>
  <c r="C111" i="10"/>
  <c r="D111" i="10"/>
  <c r="A112" i="10"/>
  <c r="B112" i="10"/>
  <c r="C112" i="10"/>
  <c r="D112" i="10"/>
  <c r="A113" i="10"/>
  <c r="B113" i="10"/>
  <c r="C113" i="10"/>
  <c r="D113" i="10"/>
  <c r="A114" i="10"/>
  <c r="B114" i="10"/>
  <c r="C114" i="10"/>
  <c r="D114" i="10"/>
  <c r="A115" i="10"/>
  <c r="B115" i="10"/>
  <c r="C115" i="10"/>
  <c r="D115" i="10"/>
  <c r="A116" i="10"/>
  <c r="B116" i="10"/>
  <c r="C116" i="10"/>
  <c r="D116" i="10"/>
  <c r="A117" i="10"/>
  <c r="B117" i="10"/>
  <c r="C117" i="10"/>
  <c r="D117" i="10"/>
  <c r="A118" i="10"/>
  <c r="B118" i="10"/>
  <c r="C118" i="10"/>
  <c r="D118" i="10"/>
  <c r="A119" i="10"/>
  <c r="B119" i="10"/>
  <c r="C119" i="10"/>
  <c r="D119" i="10"/>
  <c r="A120" i="10"/>
  <c r="B120" i="10"/>
  <c r="C120" i="10"/>
  <c r="D120" i="10"/>
  <c r="A121" i="10"/>
  <c r="B121" i="10"/>
  <c r="C121" i="10"/>
  <c r="D121" i="10"/>
  <c r="A122" i="10"/>
  <c r="B122" i="10"/>
  <c r="C122" i="10"/>
  <c r="D122" i="10"/>
  <c r="A123" i="10"/>
  <c r="B123" i="10"/>
  <c r="C123" i="10"/>
  <c r="D123" i="10"/>
  <c r="A124" i="10"/>
  <c r="B124" i="10"/>
  <c r="C124" i="10"/>
  <c r="D124" i="10"/>
  <c r="A125" i="10"/>
  <c r="B125" i="10"/>
  <c r="C125" i="10"/>
  <c r="D125" i="10"/>
  <c r="A126" i="10"/>
  <c r="B126" i="10"/>
  <c r="C126" i="10"/>
  <c r="D126" i="10"/>
  <c r="A127" i="10"/>
  <c r="B127" i="10"/>
  <c r="C127" i="10"/>
  <c r="D127" i="10"/>
  <c r="A128" i="10"/>
  <c r="B128" i="10"/>
  <c r="C128" i="10"/>
  <c r="D128" i="10"/>
  <c r="A129" i="10"/>
  <c r="B129" i="10"/>
  <c r="C129" i="10"/>
  <c r="D129" i="10"/>
  <c r="A130" i="10"/>
  <c r="B130" i="10"/>
  <c r="C130" i="10"/>
  <c r="D130" i="10"/>
  <c r="A131" i="10"/>
  <c r="B131" i="10"/>
  <c r="C131" i="10"/>
  <c r="D131" i="10"/>
  <c r="A132" i="10"/>
  <c r="B132" i="10"/>
  <c r="C132" i="10"/>
  <c r="D132" i="10"/>
  <c r="A133" i="10"/>
  <c r="B133" i="10"/>
  <c r="C133" i="10"/>
  <c r="D133" i="10"/>
  <c r="A134" i="10"/>
  <c r="B134" i="10"/>
  <c r="C134" i="10"/>
  <c r="D134" i="10"/>
  <c r="A135" i="10"/>
  <c r="B135" i="10"/>
  <c r="C135" i="10"/>
  <c r="D135" i="10"/>
  <c r="A136" i="10"/>
  <c r="B136" i="10"/>
  <c r="C136" i="10"/>
  <c r="D136" i="10"/>
  <c r="A137" i="10"/>
  <c r="B137" i="10"/>
  <c r="C137" i="10"/>
  <c r="D137" i="10"/>
  <c r="A138" i="10"/>
  <c r="B138" i="10"/>
  <c r="C138" i="10"/>
  <c r="D138" i="10"/>
  <c r="A139" i="10"/>
  <c r="B139" i="10"/>
  <c r="C139" i="10"/>
  <c r="D139" i="10"/>
  <c r="A140" i="10"/>
  <c r="B140" i="10"/>
  <c r="C140" i="10"/>
  <c r="D140" i="10"/>
  <c r="A141" i="10"/>
  <c r="B141" i="10"/>
  <c r="C141" i="10"/>
  <c r="D141" i="10"/>
  <c r="A142" i="10"/>
  <c r="B142" i="10"/>
  <c r="C142" i="10"/>
  <c r="D142" i="10"/>
  <c r="A143" i="10"/>
  <c r="B143" i="10"/>
  <c r="C143" i="10"/>
  <c r="D143" i="10"/>
  <c r="A144" i="10"/>
  <c r="B144" i="10"/>
  <c r="C144" i="10"/>
  <c r="D144" i="10"/>
  <c r="A145" i="10"/>
  <c r="B145" i="10"/>
  <c r="C145" i="10"/>
  <c r="D145" i="10"/>
  <c r="A146" i="10"/>
  <c r="B146" i="10"/>
  <c r="C146" i="10"/>
  <c r="D146" i="10"/>
  <c r="A147" i="10"/>
  <c r="B147" i="10"/>
  <c r="C147" i="10"/>
  <c r="D147" i="10"/>
  <c r="A148" i="10"/>
  <c r="B148" i="10"/>
  <c r="C148" i="10"/>
  <c r="D148" i="10"/>
  <c r="A149" i="10"/>
  <c r="B149" i="10"/>
  <c r="C149" i="10"/>
  <c r="D149" i="10"/>
  <c r="A150" i="10"/>
  <c r="B150" i="10"/>
  <c r="C150" i="10"/>
  <c r="D150" i="10"/>
  <c r="A151" i="10"/>
  <c r="B151" i="10"/>
  <c r="C151" i="10"/>
  <c r="D151" i="10"/>
  <c r="A152" i="10"/>
  <c r="B152" i="10"/>
  <c r="C152" i="10"/>
  <c r="D152" i="10"/>
  <c r="A153" i="10"/>
  <c r="B153" i="10"/>
  <c r="C153" i="10"/>
  <c r="D153" i="10"/>
  <c r="A154" i="10"/>
  <c r="B154" i="10"/>
  <c r="C154" i="10"/>
  <c r="D154" i="10"/>
  <c r="A155" i="10"/>
  <c r="B155" i="10"/>
  <c r="C155" i="10"/>
  <c r="D155" i="10"/>
  <c r="A156" i="10"/>
  <c r="B156" i="10"/>
  <c r="C156" i="10"/>
  <c r="D156" i="10"/>
  <c r="A157" i="10"/>
  <c r="B157" i="10"/>
  <c r="C157" i="10"/>
  <c r="D157" i="10"/>
  <c r="A158" i="10"/>
  <c r="B158" i="10"/>
  <c r="C158" i="10"/>
  <c r="D158" i="10"/>
  <c r="A159" i="10"/>
  <c r="B159" i="10"/>
  <c r="C159" i="10"/>
  <c r="D159" i="10"/>
  <c r="A160" i="10"/>
  <c r="B160" i="10"/>
  <c r="C160" i="10"/>
  <c r="D160" i="10"/>
  <c r="A161" i="10"/>
  <c r="B161" i="10"/>
  <c r="C161" i="10"/>
  <c r="D161" i="10"/>
  <c r="A162" i="10"/>
  <c r="B162" i="10"/>
  <c r="C162" i="10"/>
  <c r="D162" i="10"/>
  <c r="A163" i="10"/>
  <c r="B163" i="10"/>
  <c r="C163" i="10"/>
  <c r="D163" i="10"/>
  <c r="A164" i="10"/>
  <c r="B164" i="10"/>
  <c r="C164" i="10"/>
  <c r="D164" i="10"/>
  <c r="A165" i="10"/>
  <c r="B165" i="10"/>
  <c r="C165" i="10"/>
  <c r="D165" i="10"/>
  <c r="A166" i="10"/>
  <c r="B166" i="10"/>
  <c r="C166" i="10"/>
  <c r="D166" i="10"/>
  <c r="A167" i="10"/>
  <c r="B167" i="10"/>
  <c r="C167" i="10"/>
  <c r="D167" i="10"/>
  <c r="A168" i="10"/>
  <c r="B168" i="10"/>
  <c r="C168" i="10"/>
  <c r="D168" i="10"/>
  <c r="A169" i="10"/>
  <c r="B169" i="10"/>
  <c r="C169" i="10"/>
  <c r="D169" i="10"/>
  <c r="A170" i="10"/>
  <c r="B170" i="10"/>
  <c r="C170" i="10"/>
  <c r="D170" i="10"/>
  <c r="A171" i="10"/>
  <c r="B171" i="10"/>
  <c r="C171" i="10"/>
  <c r="D171" i="10"/>
  <c r="A172" i="10"/>
  <c r="B172" i="10"/>
  <c r="C172" i="10"/>
  <c r="D172" i="10"/>
  <c r="A173" i="10"/>
  <c r="B173" i="10"/>
  <c r="C173" i="10"/>
  <c r="D173" i="10"/>
  <c r="A174" i="10"/>
  <c r="B174" i="10"/>
  <c r="C174" i="10"/>
  <c r="D174" i="10"/>
  <c r="A175" i="10"/>
  <c r="B175" i="10"/>
  <c r="C175" i="10"/>
  <c r="D175" i="10"/>
  <c r="A176" i="10"/>
  <c r="B176" i="10"/>
  <c r="C176" i="10"/>
  <c r="D176" i="10"/>
  <c r="A177" i="10"/>
  <c r="B177" i="10"/>
  <c r="C177" i="10"/>
  <c r="D177" i="10"/>
  <c r="A178" i="10"/>
  <c r="B178" i="10"/>
  <c r="C178" i="10"/>
  <c r="D178" i="10"/>
  <c r="A179" i="10"/>
  <c r="B179" i="10"/>
  <c r="C179" i="10"/>
  <c r="D179" i="10"/>
  <c r="A180" i="10"/>
  <c r="B180" i="10"/>
  <c r="C180" i="10"/>
  <c r="D180" i="10"/>
  <c r="A181" i="10"/>
  <c r="B181" i="10"/>
  <c r="C181" i="10"/>
  <c r="D181" i="10"/>
  <c r="A182" i="10"/>
  <c r="B182" i="10"/>
  <c r="C182" i="10"/>
  <c r="D182" i="10"/>
  <c r="A183" i="10"/>
  <c r="B183" i="10"/>
  <c r="C183" i="10"/>
  <c r="D183" i="10"/>
  <c r="A184" i="10"/>
  <c r="B184" i="10"/>
  <c r="C184" i="10"/>
  <c r="D184" i="10"/>
  <c r="A185" i="10"/>
  <c r="B185" i="10"/>
  <c r="C185" i="10"/>
  <c r="D185" i="10"/>
  <c r="A186" i="10"/>
  <c r="B186" i="10"/>
  <c r="C186" i="10"/>
  <c r="D186" i="10"/>
  <c r="A187" i="10"/>
  <c r="B187" i="10"/>
  <c r="C187" i="10"/>
  <c r="D187" i="10"/>
  <c r="A188" i="10"/>
  <c r="B188" i="10"/>
  <c r="C188" i="10"/>
  <c r="D188" i="10"/>
  <c r="A189" i="10"/>
  <c r="B189" i="10"/>
  <c r="C189" i="10"/>
  <c r="D189" i="10"/>
  <c r="A190" i="10"/>
  <c r="B190" i="10"/>
  <c r="C190" i="10"/>
  <c r="D190" i="10"/>
  <c r="A191" i="10"/>
  <c r="B191" i="10"/>
  <c r="C191" i="10"/>
  <c r="D191" i="10"/>
  <c r="A192" i="10"/>
  <c r="B192" i="10"/>
  <c r="C192" i="10"/>
  <c r="D192" i="10"/>
  <c r="A193" i="10"/>
  <c r="B193" i="10"/>
  <c r="C193" i="10"/>
  <c r="D193" i="10"/>
  <c r="A194" i="10"/>
  <c r="B194" i="10"/>
  <c r="C194" i="10"/>
  <c r="D194" i="10"/>
  <c r="A195" i="10"/>
  <c r="B195" i="10"/>
  <c r="C195" i="10"/>
  <c r="D195" i="10"/>
  <c r="A196" i="10"/>
  <c r="B196" i="10"/>
  <c r="C196" i="10"/>
  <c r="D196" i="10"/>
  <c r="A197" i="10"/>
  <c r="B197" i="10"/>
  <c r="C197" i="10"/>
  <c r="D197" i="10"/>
  <c r="A198" i="10"/>
  <c r="B198" i="10"/>
  <c r="C198" i="10"/>
  <c r="D198" i="10"/>
  <c r="A199" i="10"/>
  <c r="B199" i="10"/>
  <c r="C199" i="10"/>
  <c r="D199" i="10"/>
  <c r="A200" i="10"/>
  <c r="B200" i="10"/>
  <c r="C200" i="10"/>
  <c r="D200" i="10"/>
  <c r="A201" i="10"/>
  <c r="B201" i="10"/>
  <c r="C201" i="10"/>
  <c r="D201" i="10"/>
  <c r="A202" i="10"/>
  <c r="B202" i="10"/>
  <c r="C202" i="10"/>
  <c r="D202" i="10"/>
  <c r="A203" i="10"/>
  <c r="B203" i="10"/>
  <c r="C203" i="10"/>
  <c r="D203" i="10"/>
  <c r="A204" i="10"/>
  <c r="B204" i="10"/>
  <c r="C204" i="10"/>
  <c r="D204" i="10"/>
  <c r="A205" i="10"/>
  <c r="B205" i="10"/>
  <c r="C205" i="10"/>
  <c r="D205" i="10"/>
  <c r="A206" i="10"/>
  <c r="B206" i="10"/>
  <c r="C206" i="10"/>
  <c r="D206" i="10"/>
  <c r="A207" i="10"/>
  <c r="B207" i="10"/>
  <c r="C207" i="10"/>
  <c r="D207" i="10"/>
  <c r="A208" i="10"/>
  <c r="B208" i="10"/>
  <c r="C208" i="10"/>
  <c r="D208" i="10"/>
  <c r="A209" i="10"/>
  <c r="B209" i="10"/>
  <c r="C209" i="10"/>
  <c r="D209" i="10"/>
  <c r="A210" i="10"/>
  <c r="B210" i="10"/>
  <c r="C210" i="10"/>
  <c r="D210" i="10"/>
  <c r="B2" i="10"/>
  <c r="C2" i="10"/>
  <c r="D2" i="10"/>
  <c r="A2" i="10"/>
  <c r="H3" i="10"/>
  <c r="I3" i="10" s="1"/>
  <c r="J3" i="10"/>
  <c r="L3" i="10"/>
  <c r="N3" i="10"/>
  <c r="H4" i="10"/>
  <c r="I4" i="10" s="1"/>
  <c r="J4" i="10"/>
  <c r="L4" i="10"/>
  <c r="N4" i="10"/>
  <c r="H5" i="10"/>
  <c r="I5" i="10" s="1"/>
  <c r="J5" i="10"/>
  <c r="L5" i="10"/>
  <c r="N5" i="10"/>
  <c r="H6" i="10"/>
  <c r="I6" i="10" s="1"/>
  <c r="J6" i="10"/>
  <c r="L6" i="10"/>
  <c r="N6" i="10"/>
  <c r="H7" i="10"/>
  <c r="I7" i="10" s="1"/>
  <c r="J7" i="10"/>
  <c r="L7" i="10"/>
  <c r="N7" i="10"/>
  <c r="H8" i="10"/>
  <c r="I8" i="10" s="1"/>
  <c r="J8" i="10"/>
  <c r="L8" i="10"/>
  <c r="N8" i="10"/>
  <c r="H9" i="10"/>
  <c r="I9" i="10" s="1"/>
  <c r="J9" i="10"/>
  <c r="L9" i="10"/>
  <c r="N9" i="10"/>
  <c r="H10" i="10"/>
  <c r="I10" i="10" s="1"/>
  <c r="J10" i="10"/>
  <c r="L10" i="10"/>
  <c r="N10" i="10"/>
  <c r="H11" i="10"/>
  <c r="I11" i="10" s="1"/>
  <c r="J11" i="10"/>
  <c r="L11" i="10"/>
  <c r="N11" i="10"/>
  <c r="H12" i="10"/>
  <c r="I12" i="10" s="1"/>
  <c r="J12" i="10"/>
  <c r="L12" i="10"/>
  <c r="N12" i="10"/>
  <c r="H13" i="10"/>
  <c r="I13" i="10" s="1"/>
  <c r="J13" i="10"/>
  <c r="L13" i="10"/>
  <c r="N13" i="10"/>
  <c r="H14" i="10"/>
  <c r="I14" i="10" s="1"/>
  <c r="J14" i="10"/>
  <c r="L14" i="10"/>
  <c r="N14" i="10"/>
  <c r="H15" i="10"/>
  <c r="I15" i="10" s="1"/>
  <c r="J15" i="10"/>
  <c r="L15" i="10"/>
  <c r="N15" i="10"/>
  <c r="H16" i="10"/>
  <c r="I16" i="10" s="1"/>
  <c r="J16" i="10"/>
  <c r="L16" i="10"/>
  <c r="N16" i="10"/>
  <c r="H17" i="10"/>
  <c r="I17" i="10" s="1"/>
  <c r="J17" i="10"/>
  <c r="L17" i="10"/>
  <c r="N17" i="10"/>
  <c r="H18" i="10"/>
  <c r="I18" i="10" s="1"/>
  <c r="J18" i="10"/>
  <c r="L18" i="10"/>
  <c r="N18" i="10"/>
  <c r="H19" i="10"/>
  <c r="I19" i="10" s="1"/>
  <c r="J19" i="10"/>
  <c r="L19" i="10"/>
  <c r="N19" i="10"/>
  <c r="H20" i="10"/>
  <c r="I20" i="10" s="1"/>
  <c r="J20" i="10"/>
  <c r="L20" i="10"/>
  <c r="N20" i="10"/>
  <c r="H21" i="10"/>
  <c r="I21" i="10" s="1"/>
  <c r="J21" i="10"/>
  <c r="L21" i="10"/>
  <c r="N21" i="10"/>
  <c r="H22" i="10"/>
  <c r="I22" i="10" s="1"/>
  <c r="J22" i="10"/>
  <c r="L22" i="10"/>
  <c r="N22" i="10"/>
  <c r="H23" i="10"/>
  <c r="I23" i="10" s="1"/>
  <c r="J23" i="10"/>
  <c r="L23" i="10"/>
  <c r="N23" i="10"/>
  <c r="H24" i="10"/>
  <c r="I24" i="10" s="1"/>
  <c r="J24" i="10"/>
  <c r="L24" i="10"/>
  <c r="N24" i="10"/>
  <c r="H25" i="10"/>
  <c r="I25" i="10" s="1"/>
  <c r="J25" i="10"/>
  <c r="L25" i="10"/>
  <c r="N25" i="10"/>
  <c r="H26" i="10"/>
  <c r="I26" i="10" s="1"/>
  <c r="J26" i="10"/>
  <c r="L26" i="10"/>
  <c r="N26" i="10"/>
  <c r="H27" i="10"/>
  <c r="I27" i="10" s="1"/>
  <c r="J27" i="10"/>
  <c r="L27" i="10"/>
  <c r="N27" i="10"/>
  <c r="H28" i="10"/>
  <c r="I28" i="10" s="1"/>
  <c r="J28" i="10"/>
  <c r="L28" i="10"/>
  <c r="N28" i="10"/>
  <c r="H29" i="10"/>
  <c r="I29" i="10" s="1"/>
  <c r="J29" i="10"/>
  <c r="L29" i="10"/>
  <c r="N29" i="10"/>
  <c r="H30" i="10"/>
  <c r="I30" i="10" s="1"/>
  <c r="J30" i="10"/>
  <c r="L30" i="10"/>
  <c r="N30" i="10"/>
  <c r="H31" i="10"/>
  <c r="I31" i="10" s="1"/>
  <c r="J31" i="10"/>
  <c r="L31" i="10"/>
  <c r="N31" i="10"/>
  <c r="H32" i="10"/>
  <c r="I32" i="10" s="1"/>
  <c r="J32" i="10"/>
  <c r="L32" i="10"/>
  <c r="N32" i="10"/>
  <c r="H33" i="10"/>
  <c r="I33" i="10" s="1"/>
  <c r="J33" i="10"/>
  <c r="L33" i="10"/>
  <c r="N33" i="10"/>
  <c r="H34" i="10"/>
  <c r="I34" i="10" s="1"/>
  <c r="J34" i="10"/>
  <c r="L34" i="10"/>
  <c r="N34" i="10"/>
  <c r="H35" i="10"/>
  <c r="I35" i="10" s="1"/>
  <c r="J35" i="10"/>
  <c r="L35" i="10"/>
  <c r="N35" i="10"/>
  <c r="H36" i="10"/>
  <c r="I36" i="10" s="1"/>
  <c r="J36" i="10"/>
  <c r="L36" i="10"/>
  <c r="N36" i="10"/>
  <c r="H37" i="10"/>
  <c r="I37" i="10" s="1"/>
  <c r="J37" i="10"/>
  <c r="L37" i="10"/>
  <c r="N37" i="10"/>
  <c r="H38" i="10"/>
  <c r="I38" i="10" s="1"/>
  <c r="J38" i="10"/>
  <c r="L38" i="10"/>
  <c r="N38" i="10"/>
  <c r="H39" i="10"/>
  <c r="I39" i="10" s="1"/>
  <c r="J39" i="10"/>
  <c r="L39" i="10"/>
  <c r="N39" i="10"/>
  <c r="H40" i="10"/>
  <c r="I40" i="10" s="1"/>
  <c r="J40" i="10"/>
  <c r="L40" i="10"/>
  <c r="N40" i="10"/>
  <c r="H41" i="10"/>
  <c r="I41" i="10" s="1"/>
  <c r="J41" i="10"/>
  <c r="L41" i="10"/>
  <c r="N41" i="10"/>
  <c r="H42" i="10"/>
  <c r="I42" i="10" s="1"/>
  <c r="J42" i="10"/>
  <c r="L42" i="10"/>
  <c r="N42" i="10"/>
  <c r="H43" i="10"/>
  <c r="I43" i="10" s="1"/>
  <c r="J43" i="10"/>
  <c r="L43" i="10"/>
  <c r="N43" i="10"/>
  <c r="H44" i="10"/>
  <c r="I44" i="10" s="1"/>
  <c r="J44" i="10"/>
  <c r="L44" i="10"/>
  <c r="N44" i="10"/>
  <c r="H45" i="10"/>
  <c r="I45" i="10" s="1"/>
  <c r="J45" i="10"/>
  <c r="L45" i="10"/>
  <c r="N45" i="10"/>
  <c r="H46" i="10"/>
  <c r="I46" i="10" s="1"/>
  <c r="J46" i="10"/>
  <c r="L46" i="10"/>
  <c r="N46" i="10"/>
  <c r="H47" i="10"/>
  <c r="I47" i="10" s="1"/>
  <c r="J47" i="10"/>
  <c r="L47" i="10"/>
  <c r="N47" i="10"/>
  <c r="H48" i="10"/>
  <c r="I48" i="10" s="1"/>
  <c r="J48" i="10"/>
  <c r="L48" i="10"/>
  <c r="N48" i="10"/>
  <c r="H49" i="10"/>
  <c r="I49" i="10" s="1"/>
  <c r="J49" i="10"/>
  <c r="L49" i="10"/>
  <c r="N49" i="10"/>
  <c r="H50" i="10"/>
  <c r="I50" i="10" s="1"/>
  <c r="J50" i="10"/>
  <c r="L50" i="10"/>
  <c r="N50" i="10"/>
  <c r="H51" i="10"/>
  <c r="I51" i="10" s="1"/>
  <c r="J51" i="10"/>
  <c r="L51" i="10"/>
  <c r="N51" i="10"/>
  <c r="H52" i="10"/>
  <c r="I52" i="10" s="1"/>
  <c r="J52" i="10"/>
  <c r="L52" i="10"/>
  <c r="N52" i="10"/>
  <c r="H53" i="10"/>
  <c r="I53" i="10" s="1"/>
  <c r="J53" i="10"/>
  <c r="L53" i="10"/>
  <c r="N53" i="10"/>
  <c r="H54" i="10"/>
  <c r="I54" i="10" s="1"/>
  <c r="J54" i="10"/>
  <c r="L54" i="10"/>
  <c r="N54" i="10"/>
  <c r="H55" i="10"/>
  <c r="I55" i="10" s="1"/>
  <c r="J55" i="10"/>
  <c r="L55" i="10"/>
  <c r="N55" i="10"/>
  <c r="H56" i="10"/>
  <c r="I56" i="10" s="1"/>
  <c r="J56" i="10"/>
  <c r="L56" i="10"/>
  <c r="N56" i="10"/>
  <c r="H57" i="10"/>
  <c r="I57" i="10" s="1"/>
  <c r="J57" i="10"/>
  <c r="L57" i="10"/>
  <c r="N57" i="10"/>
  <c r="H58" i="10"/>
  <c r="I58" i="10" s="1"/>
  <c r="J58" i="10"/>
  <c r="L58" i="10"/>
  <c r="N58" i="10"/>
  <c r="H59" i="10"/>
  <c r="I59" i="10" s="1"/>
  <c r="J59" i="10"/>
  <c r="L59" i="10"/>
  <c r="N59" i="10"/>
  <c r="H60" i="10"/>
  <c r="I60" i="10" s="1"/>
  <c r="J60" i="10"/>
  <c r="L60" i="10"/>
  <c r="N60" i="10"/>
  <c r="H61" i="10"/>
  <c r="I61" i="10" s="1"/>
  <c r="J61" i="10"/>
  <c r="L61" i="10"/>
  <c r="N61" i="10"/>
  <c r="H62" i="10"/>
  <c r="I62" i="10" s="1"/>
  <c r="J62" i="10"/>
  <c r="L62" i="10"/>
  <c r="N62" i="10"/>
  <c r="H63" i="10"/>
  <c r="I63" i="10" s="1"/>
  <c r="J63" i="10"/>
  <c r="L63" i="10"/>
  <c r="N63" i="10"/>
  <c r="H64" i="10"/>
  <c r="I64" i="10" s="1"/>
  <c r="J64" i="10"/>
  <c r="L64" i="10"/>
  <c r="N64" i="10"/>
  <c r="H65" i="10"/>
  <c r="I65" i="10" s="1"/>
  <c r="J65" i="10"/>
  <c r="L65" i="10"/>
  <c r="N65" i="10"/>
  <c r="H66" i="10"/>
  <c r="I66" i="10" s="1"/>
  <c r="J66" i="10"/>
  <c r="L66" i="10"/>
  <c r="N66" i="10"/>
  <c r="H67" i="10"/>
  <c r="I67" i="10" s="1"/>
  <c r="J67" i="10"/>
  <c r="L67" i="10"/>
  <c r="N67" i="10"/>
  <c r="H68" i="10"/>
  <c r="I68" i="10" s="1"/>
  <c r="J68" i="10"/>
  <c r="L68" i="10"/>
  <c r="N68" i="10"/>
  <c r="H69" i="10"/>
  <c r="I69" i="10" s="1"/>
  <c r="J69" i="10"/>
  <c r="L69" i="10"/>
  <c r="N69" i="10"/>
  <c r="H70" i="10"/>
  <c r="I70" i="10" s="1"/>
  <c r="J70" i="10"/>
  <c r="L70" i="10"/>
  <c r="N70" i="10"/>
  <c r="H71" i="10"/>
  <c r="I71" i="10" s="1"/>
  <c r="J71" i="10"/>
  <c r="L71" i="10"/>
  <c r="N71" i="10"/>
  <c r="H72" i="10"/>
  <c r="I72" i="10" s="1"/>
  <c r="J72" i="10"/>
  <c r="L72" i="10"/>
  <c r="N72" i="10"/>
  <c r="H73" i="10"/>
  <c r="I73" i="10" s="1"/>
  <c r="J73" i="10"/>
  <c r="L73" i="10"/>
  <c r="N73" i="10"/>
  <c r="H74" i="10"/>
  <c r="I74" i="10" s="1"/>
  <c r="J74" i="10"/>
  <c r="L74" i="10"/>
  <c r="N74" i="10"/>
  <c r="H75" i="10"/>
  <c r="I75" i="10" s="1"/>
  <c r="J75" i="10"/>
  <c r="L75" i="10"/>
  <c r="N75" i="10"/>
  <c r="H76" i="10"/>
  <c r="I76" i="10" s="1"/>
  <c r="J76" i="10"/>
  <c r="L76" i="10"/>
  <c r="N76" i="10"/>
  <c r="H77" i="10"/>
  <c r="I77" i="10" s="1"/>
  <c r="J77" i="10"/>
  <c r="L77" i="10"/>
  <c r="N77" i="10"/>
  <c r="H78" i="10"/>
  <c r="I78" i="10" s="1"/>
  <c r="J78" i="10"/>
  <c r="L78" i="10"/>
  <c r="N78" i="10"/>
  <c r="H79" i="10"/>
  <c r="I79" i="10" s="1"/>
  <c r="J79" i="10"/>
  <c r="L79" i="10"/>
  <c r="N79" i="10"/>
  <c r="H80" i="10"/>
  <c r="I80" i="10" s="1"/>
  <c r="J80" i="10"/>
  <c r="L80" i="10"/>
  <c r="N80" i="10"/>
  <c r="H81" i="10"/>
  <c r="I81" i="10" s="1"/>
  <c r="J81" i="10"/>
  <c r="L81" i="10"/>
  <c r="N81" i="10"/>
  <c r="H82" i="10"/>
  <c r="I82" i="10" s="1"/>
  <c r="J82" i="10"/>
  <c r="L82" i="10"/>
  <c r="N82" i="10"/>
  <c r="H83" i="10"/>
  <c r="I83" i="10" s="1"/>
  <c r="J83" i="10"/>
  <c r="L83" i="10"/>
  <c r="N83" i="10"/>
  <c r="H84" i="10"/>
  <c r="I84" i="10" s="1"/>
  <c r="J84" i="10"/>
  <c r="L84" i="10"/>
  <c r="N84" i="10"/>
  <c r="H85" i="10"/>
  <c r="I85" i="10" s="1"/>
  <c r="J85" i="10"/>
  <c r="L85" i="10"/>
  <c r="N85" i="10"/>
  <c r="H86" i="10"/>
  <c r="I86" i="10" s="1"/>
  <c r="J86" i="10"/>
  <c r="L86" i="10"/>
  <c r="N86" i="10"/>
  <c r="H87" i="10"/>
  <c r="I87" i="10" s="1"/>
  <c r="J87" i="10"/>
  <c r="L87" i="10"/>
  <c r="N87" i="10"/>
  <c r="H88" i="10"/>
  <c r="I88" i="10" s="1"/>
  <c r="J88" i="10"/>
  <c r="L88" i="10"/>
  <c r="N88" i="10"/>
  <c r="H89" i="10"/>
  <c r="I89" i="10" s="1"/>
  <c r="J89" i="10"/>
  <c r="L89" i="10"/>
  <c r="N89" i="10"/>
  <c r="H90" i="10"/>
  <c r="I90" i="10" s="1"/>
  <c r="J90" i="10"/>
  <c r="L90" i="10"/>
  <c r="N90" i="10"/>
  <c r="H91" i="10"/>
  <c r="I91" i="10" s="1"/>
  <c r="J91" i="10"/>
  <c r="L91" i="10"/>
  <c r="N91" i="10"/>
  <c r="H92" i="10"/>
  <c r="I92" i="10" s="1"/>
  <c r="J92" i="10"/>
  <c r="L92" i="10"/>
  <c r="N92" i="10"/>
  <c r="H93" i="10"/>
  <c r="I93" i="10" s="1"/>
  <c r="J93" i="10"/>
  <c r="L93" i="10"/>
  <c r="N93" i="10"/>
  <c r="H94" i="10"/>
  <c r="I94" i="10" s="1"/>
  <c r="J94" i="10"/>
  <c r="L94" i="10"/>
  <c r="N94" i="10"/>
  <c r="H95" i="10"/>
  <c r="I95" i="10" s="1"/>
  <c r="J95" i="10"/>
  <c r="L95" i="10"/>
  <c r="N95" i="10"/>
  <c r="H96" i="10"/>
  <c r="I96" i="10" s="1"/>
  <c r="J96" i="10"/>
  <c r="L96" i="10"/>
  <c r="N96" i="10"/>
  <c r="H97" i="10"/>
  <c r="I97" i="10" s="1"/>
  <c r="J97" i="10"/>
  <c r="L97" i="10"/>
  <c r="N97" i="10"/>
  <c r="H98" i="10"/>
  <c r="I98" i="10" s="1"/>
  <c r="J98" i="10"/>
  <c r="L98" i="10"/>
  <c r="N98" i="10"/>
  <c r="H99" i="10"/>
  <c r="I99" i="10" s="1"/>
  <c r="J99" i="10"/>
  <c r="L99" i="10"/>
  <c r="N99" i="10"/>
  <c r="H100" i="10"/>
  <c r="I100" i="10" s="1"/>
  <c r="J100" i="10"/>
  <c r="L100" i="10"/>
  <c r="N100" i="10"/>
  <c r="H101" i="10"/>
  <c r="I101" i="10" s="1"/>
  <c r="J101" i="10"/>
  <c r="L101" i="10"/>
  <c r="N101" i="10"/>
  <c r="H102" i="10"/>
  <c r="I102" i="10" s="1"/>
  <c r="J102" i="10"/>
  <c r="L102" i="10"/>
  <c r="N102" i="10"/>
  <c r="H103" i="10"/>
  <c r="I103" i="10" s="1"/>
  <c r="J103" i="10"/>
  <c r="L103" i="10"/>
  <c r="N103" i="10"/>
  <c r="H104" i="10"/>
  <c r="I104" i="10" s="1"/>
  <c r="J104" i="10"/>
  <c r="L104" i="10"/>
  <c r="N104" i="10"/>
  <c r="H105" i="10"/>
  <c r="I105" i="10" s="1"/>
  <c r="J105" i="10"/>
  <c r="L105" i="10"/>
  <c r="N105" i="10"/>
  <c r="H106" i="10"/>
  <c r="I106" i="10" s="1"/>
  <c r="J106" i="10"/>
  <c r="L106" i="10"/>
  <c r="N106" i="10"/>
  <c r="H107" i="10"/>
  <c r="I107" i="10" s="1"/>
  <c r="J107" i="10"/>
  <c r="L107" i="10"/>
  <c r="N107" i="10"/>
  <c r="H108" i="10"/>
  <c r="I108" i="10" s="1"/>
  <c r="J108" i="10"/>
  <c r="L108" i="10"/>
  <c r="N108" i="10"/>
  <c r="H109" i="10"/>
  <c r="I109" i="10" s="1"/>
  <c r="J109" i="10"/>
  <c r="L109" i="10"/>
  <c r="N109" i="10"/>
  <c r="H110" i="10"/>
  <c r="I110" i="10" s="1"/>
  <c r="J110" i="10"/>
  <c r="L110" i="10"/>
  <c r="N110" i="10"/>
  <c r="H111" i="10"/>
  <c r="I111" i="10" s="1"/>
  <c r="J111" i="10"/>
  <c r="L111" i="10"/>
  <c r="N111" i="10"/>
  <c r="H112" i="10"/>
  <c r="I112" i="10" s="1"/>
  <c r="J112" i="10"/>
  <c r="L112" i="10"/>
  <c r="N112" i="10"/>
  <c r="H113" i="10"/>
  <c r="I113" i="10" s="1"/>
  <c r="J113" i="10"/>
  <c r="L113" i="10"/>
  <c r="N113" i="10"/>
  <c r="H114" i="10"/>
  <c r="I114" i="10" s="1"/>
  <c r="J114" i="10"/>
  <c r="L114" i="10"/>
  <c r="N114" i="10"/>
  <c r="H115" i="10"/>
  <c r="I115" i="10" s="1"/>
  <c r="J115" i="10"/>
  <c r="L115" i="10"/>
  <c r="N115" i="10"/>
  <c r="H116" i="10"/>
  <c r="I116" i="10" s="1"/>
  <c r="J116" i="10"/>
  <c r="L116" i="10"/>
  <c r="N116" i="10"/>
  <c r="H117" i="10"/>
  <c r="I117" i="10" s="1"/>
  <c r="J117" i="10"/>
  <c r="L117" i="10"/>
  <c r="N117" i="10"/>
  <c r="H118" i="10"/>
  <c r="I118" i="10" s="1"/>
  <c r="J118" i="10"/>
  <c r="L118" i="10"/>
  <c r="N118" i="10"/>
  <c r="H119" i="10"/>
  <c r="I119" i="10" s="1"/>
  <c r="J119" i="10"/>
  <c r="L119" i="10"/>
  <c r="N119" i="10"/>
  <c r="H120" i="10"/>
  <c r="I120" i="10" s="1"/>
  <c r="J120" i="10"/>
  <c r="L120" i="10"/>
  <c r="N120" i="10"/>
  <c r="H121" i="10"/>
  <c r="I121" i="10" s="1"/>
  <c r="J121" i="10"/>
  <c r="L121" i="10"/>
  <c r="N121" i="10"/>
  <c r="H122" i="10"/>
  <c r="I122" i="10" s="1"/>
  <c r="J122" i="10"/>
  <c r="L122" i="10"/>
  <c r="N122" i="10"/>
  <c r="H123" i="10"/>
  <c r="I123" i="10" s="1"/>
  <c r="J123" i="10"/>
  <c r="L123" i="10"/>
  <c r="N123" i="10"/>
  <c r="H124" i="10"/>
  <c r="I124" i="10" s="1"/>
  <c r="J124" i="10"/>
  <c r="L124" i="10"/>
  <c r="N124" i="10"/>
  <c r="H125" i="10"/>
  <c r="I125" i="10" s="1"/>
  <c r="J125" i="10"/>
  <c r="L125" i="10"/>
  <c r="N125" i="10"/>
  <c r="H126" i="10"/>
  <c r="I126" i="10" s="1"/>
  <c r="J126" i="10"/>
  <c r="L126" i="10"/>
  <c r="N126" i="10"/>
  <c r="H127" i="10"/>
  <c r="I127" i="10" s="1"/>
  <c r="J127" i="10"/>
  <c r="L127" i="10"/>
  <c r="N127" i="10"/>
  <c r="H128" i="10"/>
  <c r="I128" i="10" s="1"/>
  <c r="J128" i="10"/>
  <c r="L128" i="10"/>
  <c r="N128" i="10"/>
  <c r="H129" i="10"/>
  <c r="I129" i="10" s="1"/>
  <c r="J129" i="10"/>
  <c r="L129" i="10"/>
  <c r="N129" i="10"/>
  <c r="H130" i="10"/>
  <c r="I130" i="10" s="1"/>
  <c r="J130" i="10"/>
  <c r="L130" i="10"/>
  <c r="N130" i="10"/>
  <c r="H131" i="10"/>
  <c r="I131" i="10" s="1"/>
  <c r="J131" i="10"/>
  <c r="L131" i="10"/>
  <c r="N131" i="10"/>
  <c r="H132" i="10"/>
  <c r="I132" i="10" s="1"/>
  <c r="J132" i="10"/>
  <c r="L132" i="10"/>
  <c r="N132" i="10"/>
  <c r="H133" i="10"/>
  <c r="I133" i="10" s="1"/>
  <c r="J133" i="10"/>
  <c r="L133" i="10"/>
  <c r="N133" i="10"/>
  <c r="H134" i="10"/>
  <c r="I134" i="10" s="1"/>
  <c r="J134" i="10"/>
  <c r="L134" i="10"/>
  <c r="N134" i="10"/>
  <c r="H135" i="10"/>
  <c r="I135" i="10" s="1"/>
  <c r="J135" i="10"/>
  <c r="L135" i="10"/>
  <c r="N135" i="10"/>
  <c r="H136" i="10"/>
  <c r="I136" i="10" s="1"/>
  <c r="J136" i="10"/>
  <c r="L136" i="10"/>
  <c r="N136" i="10"/>
  <c r="H137" i="10"/>
  <c r="I137" i="10" s="1"/>
  <c r="J137" i="10"/>
  <c r="L137" i="10"/>
  <c r="N137" i="10"/>
  <c r="H138" i="10"/>
  <c r="I138" i="10" s="1"/>
  <c r="J138" i="10"/>
  <c r="L138" i="10"/>
  <c r="N138" i="10"/>
  <c r="H139" i="10"/>
  <c r="I139" i="10" s="1"/>
  <c r="J139" i="10"/>
  <c r="L139" i="10"/>
  <c r="N139" i="10"/>
  <c r="H140" i="10"/>
  <c r="I140" i="10" s="1"/>
  <c r="J140" i="10"/>
  <c r="L140" i="10"/>
  <c r="N140" i="10"/>
  <c r="H141" i="10"/>
  <c r="I141" i="10" s="1"/>
  <c r="J141" i="10"/>
  <c r="L141" i="10"/>
  <c r="N141" i="10"/>
  <c r="H142" i="10"/>
  <c r="I142" i="10" s="1"/>
  <c r="J142" i="10"/>
  <c r="L142" i="10"/>
  <c r="N142" i="10"/>
  <c r="H143" i="10"/>
  <c r="I143" i="10" s="1"/>
  <c r="J143" i="10"/>
  <c r="L143" i="10"/>
  <c r="N143" i="10"/>
  <c r="H144" i="10"/>
  <c r="I144" i="10" s="1"/>
  <c r="J144" i="10"/>
  <c r="L144" i="10"/>
  <c r="N144" i="10"/>
  <c r="H145" i="10"/>
  <c r="I145" i="10" s="1"/>
  <c r="J145" i="10"/>
  <c r="L145" i="10"/>
  <c r="N145" i="10"/>
  <c r="H146" i="10"/>
  <c r="I146" i="10" s="1"/>
  <c r="J146" i="10"/>
  <c r="L146" i="10"/>
  <c r="N146" i="10"/>
  <c r="H147" i="10"/>
  <c r="I147" i="10" s="1"/>
  <c r="J147" i="10"/>
  <c r="L147" i="10"/>
  <c r="N147" i="10"/>
  <c r="H148" i="10"/>
  <c r="I148" i="10" s="1"/>
  <c r="J148" i="10"/>
  <c r="L148" i="10"/>
  <c r="N148" i="10"/>
  <c r="H149" i="10"/>
  <c r="I149" i="10" s="1"/>
  <c r="J149" i="10"/>
  <c r="L149" i="10"/>
  <c r="N149" i="10"/>
  <c r="H150" i="10"/>
  <c r="I150" i="10" s="1"/>
  <c r="J150" i="10"/>
  <c r="L150" i="10"/>
  <c r="N150" i="10"/>
  <c r="H151" i="10"/>
  <c r="I151" i="10" s="1"/>
  <c r="J151" i="10"/>
  <c r="L151" i="10"/>
  <c r="N151" i="10"/>
  <c r="H152" i="10"/>
  <c r="I152" i="10" s="1"/>
  <c r="J152" i="10"/>
  <c r="L152" i="10"/>
  <c r="N152" i="10"/>
  <c r="H153" i="10"/>
  <c r="I153" i="10" s="1"/>
  <c r="J153" i="10"/>
  <c r="L153" i="10"/>
  <c r="N153" i="10"/>
  <c r="H154" i="10"/>
  <c r="I154" i="10" s="1"/>
  <c r="J154" i="10"/>
  <c r="L154" i="10"/>
  <c r="N154" i="10"/>
  <c r="H155" i="10"/>
  <c r="I155" i="10" s="1"/>
  <c r="J155" i="10"/>
  <c r="L155" i="10"/>
  <c r="N155" i="10"/>
  <c r="H156" i="10"/>
  <c r="I156" i="10" s="1"/>
  <c r="J156" i="10"/>
  <c r="L156" i="10"/>
  <c r="N156" i="10"/>
  <c r="H157" i="10"/>
  <c r="I157" i="10" s="1"/>
  <c r="J157" i="10"/>
  <c r="L157" i="10"/>
  <c r="N157" i="10"/>
  <c r="H158" i="10"/>
  <c r="I158" i="10" s="1"/>
  <c r="J158" i="10"/>
  <c r="L158" i="10"/>
  <c r="N158" i="10"/>
  <c r="H159" i="10"/>
  <c r="I159" i="10" s="1"/>
  <c r="J159" i="10"/>
  <c r="L159" i="10"/>
  <c r="N159" i="10"/>
  <c r="H160" i="10"/>
  <c r="I160" i="10" s="1"/>
  <c r="J160" i="10"/>
  <c r="L160" i="10"/>
  <c r="N160" i="10"/>
  <c r="H161" i="10"/>
  <c r="I161" i="10" s="1"/>
  <c r="J161" i="10"/>
  <c r="L161" i="10"/>
  <c r="N161" i="10"/>
  <c r="H162" i="10"/>
  <c r="I162" i="10" s="1"/>
  <c r="J162" i="10"/>
  <c r="L162" i="10"/>
  <c r="N162" i="10"/>
  <c r="H163" i="10"/>
  <c r="I163" i="10" s="1"/>
  <c r="J163" i="10"/>
  <c r="L163" i="10"/>
  <c r="N163" i="10"/>
  <c r="H164" i="10"/>
  <c r="I164" i="10" s="1"/>
  <c r="J164" i="10"/>
  <c r="L164" i="10"/>
  <c r="N164" i="10"/>
  <c r="H165" i="10"/>
  <c r="I165" i="10" s="1"/>
  <c r="J165" i="10"/>
  <c r="L165" i="10"/>
  <c r="N165" i="10"/>
  <c r="H166" i="10"/>
  <c r="I166" i="10" s="1"/>
  <c r="J166" i="10"/>
  <c r="L166" i="10"/>
  <c r="N166" i="10"/>
  <c r="H167" i="10"/>
  <c r="I167" i="10" s="1"/>
  <c r="J167" i="10"/>
  <c r="L167" i="10"/>
  <c r="N167" i="10"/>
  <c r="H168" i="10"/>
  <c r="I168" i="10" s="1"/>
  <c r="J168" i="10"/>
  <c r="L168" i="10"/>
  <c r="N168" i="10"/>
  <c r="H169" i="10"/>
  <c r="I169" i="10" s="1"/>
  <c r="J169" i="10"/>
  <c r="L169" i="10"/>
  <c r="N169" i="10"/>
  <c r="H170" i="10"/>
  <c r="I170" i="10" s="1"/>
  <c r="J170" i="10"/>
  <c r="L170" i="10"/>
  <c r="N170" i="10"/>
  <c r="H171" i="10"/>
  <c r="I171" i="10" s="1"/>
  <c r="J171" i="10"/>
  <c r="L171" i="10"/>
  <c r="N171" i="10"/>
  <c r="H172" i="10"/>
  <c r="I172" i="10" s="1"/>
  <c r="J172" i="10"/>
  <c r="L172" i="10"/>
  <c r="N172" i="10"/>
  <c r="H173" i="10"/>
  <c r="I173" i="10" s="1"/>
  <c r="J173" i="10"/>
  <c r="L173" i="10"/>
  <c r="N173" i="10"/>
  <c r="H174" i="10"/>
  <c r="I174" i="10" s="1"/>
  <c r="J174" i="10"/>
  <c r="L174" i="10"/>
  <c r="N174" i="10"/>
  <c r="H175" i="10"/>
  <c r="I175" i="10" s="1"/>
  <c r="J175" i="10"/>
  <c r="L175" i="10"/>
  <c r="N175" i="10"/>
  <c r="H176" i="10"/>
  <c r="I176" i="10" s="1"/>
  <c r="J176" i="10"/>
  <c r="L176" i="10"/>
  <c r="N176" i="10"/>
  <c r="H177" i="10"/>
  <c r="I177" i="10" s="1"/>
  <c r="J177" i="10"/>
  <c r="L177" i="10"/>
  <c r="N177" i="10"/>
  <c r="H178" i="10"/>
  <c r="I178" i="10" s="1"/>
  <c r="J178" i="10"/>
  <c r="L178" i="10"/>
  <c r="N178" i="10"/>
  <c r="H179" i="10"/>
  <c r="I179" i="10" s="1"/>
  <c r="J179" i="10"/>
  <c r="L179" i="10"/>
  <c r="N179" i="10"/>
  <c r="H180" i="10"/>
  <c r="I180" i="10" s="1"/>
  <c r="J180" i="10"/>
  <c r="L180" i="10"/>
  <c r="N180" i="10"/>
  <c r="H181" i="10"/>
  <c r="I181" i="10" s="1"/>
  <c r="J181" i="10"/>
  <c r="L181" i="10"/>
  <c r="N181" i="10"/>
  <c r="H182" i="10"/>
  <c r="I182" i="10" s="1"/>
  <c r="J182" i="10"/>
  <c r="L182" i="10"/>
  <c r="N182" i="10"/>
  <c r="H183" i="10"/>
  <c r="I183" i="10" s="1"/>
  <c r="J183" i="10"/>
  <c r="L183" i="10"/>
  <c r="N183" i="10"/>
  <c r="H184" i="10"/>
  <c r="I184" i="10" s="1"/>
  <c r="J184" i="10"/>
  <c r="L184" i="10"/>
  <c r="N184" i="10"/>
  <c r="H185" i="10"/>
  <c r="I185" i="10" s="1"/>
  <c r="J185" i="10"/>
  <c r="L185" i="10"/>
  <c r="N185" i="10"/>
  <c r="H186" i="10"/>
  <c r="I186" i="10" s="1"/>
  <c r="J186" i="10"/>
  <c r="L186" i="10"/>
  <c r="N186" i="10"/>
  <c r="H187" i="10"/>
  <c r="I187" i="10" s="1"/>
  <c r="J187" i="10"/>
  <c r="L187" i="10"/>
  <c r="N187" i="10"/>
  <c r="H188" i="10"/>
  <c r="I188" i="10" s="1"/>
  <c r="J188" i="10"/>
  <c r="L188" i="10"/>
  <c r="N188" i="10"/>
  <c r="H189" i="10"/>
  <c r="I189" i="10" s="1"/>
  <c r="J189" i="10"/>
  <c r="L189" i="10"/>
  <c r="N189" i="10"/>
  <c r="H190" i="10"/>
  <c r="I190" i="10" s="1"/>
  <c r="J190" i="10"/>
  <c r="L190" i="10"/>
  <c r="N190" i="10"/>
  <c r="H191" i="10"/>
  <c r="I191" i="10" s="1"/>
  <c r="J191" i="10"/>
  <c r="L191" i="10"/>
  <c r="N191" i="10"/>
  <c r="H192" i="10"/>
  <c r="I192" i="10" s="1"/>
  <c r="J192" i="10"/>
  <c r="L192" i="10"/>
  <c r="N192" i="10"/>
  <c r="H193" i="10"/>
  <c r="I193" i="10" s="1"/>
  <c r="J193" i="10"/>
  <c r="L193" i="10"/>
  <c r="N193" i="10"/>
  <c r="H194" i="10"/>
  <c r="I194" i="10" s="1"/>
  <c r="J194" i="10"/>
  <c r="L194" i="10"/>
  <c r="N194" i="10"/>
  <c r="H195" i="10"/>
  <c r="I195" i="10" s="1"/>
  <c r="J195" i="10"/>
  <c r="L195" i="10"/>
  <c r="N195" i="10"/>
  <c r="H196" i="10"/>
  <c r="I196" i="10" s="1"/>
  <c r="J196" i="10"/>
  <c r="L196" i="10"/>
  <c r="N196" i="10"/>
  <c r="H197" i="10"/>
  <c r="I197" i="10" s="1"/>
  <c r="J197" i="10"/>
  <c r="L197" i="10"/>
  <c r="N197" i="10"/>
  <c r="H198" i="10"/>
  <c r="I198" i="10" s="1"/>
  <c r="J198" i="10"/>
  <c r="L198" i="10"/>
  <c r="N198" i="10"/>
  <c r="H199" i="10"/>
  <c r="I199" i="10" s="1"/>
  <c r="J199" i="10"/>
  <c r="L199" i="10"/>
  <c r="N199" i="10"/>
  <c r="H200" i="10"/>
  <c r="I200" i="10" s="1"/>
  <c r="J200" i="10"/>
  <c r="L200" i="10"/>
  <c r="N200" i="10"/>
  <c r="H201" i="10"/>
  <c r="I201" i="10" s="1"/>
  <c r="J201" i="10"/>
  <c r="L201" i="10"/>
  <c r="N201" i="10"/>
  <c r="H202" i="10"/>
  <c r="I202" i="10" s="1"/>
  <c r="J202" i="10"/>
  <c r="L202" i="10"/>
  <c r="N202" i="10"/>
  <c r="H203" i="10"/>
  <c r="I203" i="10" s="1"/>
  <c r="J203" i="10"/>
  <c r="L203" i="10"/>
  <c r="N203" i="10"/>
  <c r="H204" i="10"/>
  <c r="I204" i="10" s="1"/>
  <c r="J204" i="10"/>
  <c r="L204" i="10"/>
  <c r="N204" i="10"/>
  <c r="H205" i="10"/>
  <c r="I205" i="10" s="1"/>
  <c r="J205" i="10"/>
  <c r="L205" i="10"/>
  <c r="N205" i="10"/>
  <c r="H206" i="10"/>
  <c r="I206" i="10" s="1"/>
  <c r="J206" i="10"/>
  <c r="L206" i="10"/>
  <c r="N206" i="10"/>
  <c r="H207" i="10"/>
  <c r="I207" i="10" s="1"/>
  <c r="J207" i="10"/>
  <c r="L207" i="10"/>
  <c r="N207" i="10"/>
  <c r="H208" i="10"/>
  <c r="I208" i="10" s="1"/>
  <c r="J208" i="10"/>
  <c r="L208" i="10"/>
  <c r="N208" i="10"/>
  <c r="H209" i="10"/>
  <c r="I209" i="10" s="1"/>
  <c r="J209" i="10"/>
  <c r="L209" i="10"/>
  <c r="N209" i="10"/>
  <c r="H210" i="10"/>
  <c r="I210" i="10" s="1"/>
  <c r="J210" i="10"/>
  <c r="L210" i="10"/>
  <c r="N210" i="10"/>
  <c r="N2" i="10"/>
  <c r="L2" i="10"/>
  <c r="J2" i="10"/>
  <c r="H2" i="10"/>
  <c r="I2" i="10" s="1"/>
  <c r="G56" i="7"/>
  <c r="H56" i="7"/>
  <c r="I56" i="7"/>
  <c r="J56" i="7"/>
  <c r="K56" i="7"/>
  <c r="L56" i="7"/>
  <c r="M56" i="7"/>
  <c r="F56" i="7"/>
  <c r="G55" i="7"/>
  <c r="H55" i="7"/>
  <c r="I55" i="7"/>
  <c r="J55" i="7"/>
  <c r="K55" i="7"/>
  <c r="L55" i="7"/>
  <c r="M55" i="7"/>
  <c r="F55" i="7"/>
  <c r="H54" i="7"/>
  <c r="G53" i="7"/>
  <c r="H53" i="7"/>
  <c r="I53" i="7"/>
  <c r="J53" i="7"/>
  <c r="K53" i="7"/>
  <c r="L53" i="7"/>
  <c r="M53" i="7"/>
  <c r="F53" i="7"/>
  <c r="AE4" i="8"/>
  <c r="AF4" i="8"/>
  <c r="AG4" i="8"/>
  <c r="AE6" i="8"/>
  <c r="AF6" i="8"/>
  <c r="AG6" i="8"/>
  <c r="AE7" i="8"/>
  <c r="AF7" i="8"/>
  <c r="AG7" i="8"/>
  <c r="AE8" i="8"/>
  <c r="AF8" i="8"/>
  <c r="AG8" i="8"/>
  <c r="AE10" i="8"/>
  <c r="AF10" i="8"/>
  <c r="AG10" i="8"/>
  <c r="AE11" i="8"/>
  <c r="AF11" i="8"/>
  <c r="AG11" i="8"/>
  <c r="AE12" i="8"/>
  <c r="AF12" i="8"/>
  <c r="AG12" i="8"/>
  <c r="AE14" i="8"/>
  <c r="AF14" i="8"/>
  <c r="AG14" i="8"/>
  <c r="AE15" i="8"/>
  <c r="AF15" i="8"/>
  <c r="AG15" i="8"/>
  <c r="AE16" i="8"/>
  <c r="AF16" i="8"/>
  <c r="AG16" i="8"/>
  <c r="AE17" i="8"/>
  <c r="AF17" i="8"/>
  <c r="AG17" i="8"/>
  <c r="AE18" i="8"/>
  <c r="AF18" i="8"/>
  <c r="AG18" i="8"/>
  <c r="AE19" i="8"/>
  <c r="AF19" i="8"/>
  <c r="AG19" i="8"/>
  <c r="AE20" i="8"/>
  <c r="AF20" i="8"/>
  <c r="AG20" i="8"/>
  <c r="AE21" i="8"/>
  <c r="AF21" i="8"/>
  <c r="AG21" i="8"/>
  <c r="AE22" i="8"/>
  <c r="AF22" i="8"/>
  <c r="AG22" i="8"/>
  <c r="AE23" i="8"/>
  <c r="AF23" i="8"/>
  <c r="AG23" i="8"/>
  <c r="AE24" i="8"/>
  <c r="AF24" i="8"/>
  <c r="AG24" i="8"/>
  <c r="AE25" i="8"/>
  <c r="AF25" i="8"/>
  <c r="AG25" i="8"/>
  <c r="AE26" i="8"/>
  <c r="AF26" i="8"/>
  <c r="AG26" i="8"/>
  <c r="AE27" i="8"/>
  <c r="AF27" i="8"/>
  <c r="AG27" i="8"/>
  <c r="AE29" i="8"/>
  <c r="AF29" i="8"/>
  <c r="AG29" i="8"/>
  <c r="AE30" i="8"/>
  <c r="AF30" i="8"/>
  <c r="AG30" i="8"/>
  <c r="AE31" i="8"/>
  <c r="AF31" i="8"/>
  <c r="AG31" i="8"/>
  <c r="AE33" i="8"/>
  <c r="AF33" i="8"/>
  <c r="AG33" i="8"/>
  <c r="AE34" i="8"/>
  <c r="AF34" i="8"/>
  <c r="AG34" i="8"/>
  <c r="AE36" i="8"/>
  <c r="AF36" i="8"/>
  <c r="AG36" i="8"/>
  <c r="AE40" i="8"/>
  <c r="AF40" i="8"/>
  <c r="AG40" i="8"/>
  <c r="AE41" i="8"/>
  <c r="AF41" i="8"/>
  <c r="AG41" i="8"/>
  <c r="AE42" i="8"/>
  <c r="AF42" i="8"/>
  <c r="AG42" i="8"/>
  <c r="AE44" i="8"/>
  <c r="AF44" i="8"/>
  <c r="AG44" i="8"/>
  <c r="AE46" i="8"/>
  <c r="AF46" i="8"/>
  <c r="AG46" i="8"/>
  <c r="AE47" i="8"/>
  <c r="AF47" i="8"/>
  <c r="AG47" i="8"/>
  <c r="AE48" i="8"/>
  <c r="AF48" i="8"/>
  <c r="AG48" i="8"/>
  <c r="AE49" i="8"/>
  <c r="AF49" i="8"/>
  <c r="AG49" i="8"/>
  <c r="AE50" i="8"/>
  <c r="AF50" i="8"/>
  <c r="AG50" i="8"/>
  <c r="AE51" i="8"/>
  <c r="AF51" i="8"/>
  <c r="AG51" i="8"/>
  <c r="AE53" i="8"/>
  <c r="AF53" i="8"/>
  <c r="AG53" i="8"/>
  <c r="AE54" i="8"/>
  <c r="AF54" i="8"/>
  <c r="AG54" i="8"/>
  <c r="AE56" i="8"/>
  <c r="AF56" i="8"/>
  <c r="AG56" i="8"/>
  <c r="AE58" i="8"/>
  <c r="AF58" i="8"/>
  <c r="AG58" i="8"/>
  <c r="AE59" i="8"/>
  <c r="AF59" i="8"/>
  <c r="AG59" i="8"/>
  <c r="AE60" i="8"/>
  <c r="AF60" i="8"/>
  <c r="AG60" i="8"/>
  <c r="AE61" i="8"/>
  <c r="AF61" i="8"/>
  <c r="AG61" i="8"/>
  <c r="AE63" i="8"/>
  <c r="AF63" i="8"/>
  <c r="AG63" i="8"/>
  <c r="AE64" i="8"/>
  <c r="AF64" i="8"/>
  <c r="AG64" i="8"/>
  <c r="AE67" i="8"/>
  <c r="AF67" i="8"/>
  <c r="AG67" i="8"/>
  <c r="AE68" i="8"/>
  <c r="AF68" i="8"/>
  <c r="AG68" i="8"/>
  <c r="AE69" i="8"/>
  <c r="AF69" i="8"/>
  <c r="AG69" i="8"/>
  <c r="AE70" i="8"/>
  <c r="AF70" i="8"/>
  <c r="AG70" i="8"/>
  <c r="AE72" i="8"/>
  <c r="AF72" i="8"/>
  <c r="AG72" i="8"/>
  <c r="AE78" i="8"/>
  <c r="AF78" i="8"/>
  <c r="AG78" i="8"/>
  <c r="AE79" i="8"/>
  <c r="AF79" i="8"/>
  <c r="AG79" i="8"/>
  <c r="AE80" i="8"/>
  <c r="AF80" i="8"/>
  <c r="AG80" i="8"/>
  <c r="AE82" i="8"/>
  <c r="AF82" i="8"/>
  <c r="AG82" i="8"/>
  <c r="AE83" i="8"/>
  <c r="AF83" i="8"/>
  <c r="AG83" i="8"/>
  <c r="AE84" i="8"/>
  <c r="AF84" i="8"/>
  <c r="AG84" i="8"/>
  <c r="AE85" i="8"/>
  <c r="AF85" i="8"/>
  <c r="AG85" i="8"/>
  <c r="AE89" i="8"/>
  <c r="AF89" i="8"/>
  <c r="AG89" i="8"/>
  <c r="AE90" i="8"/>
  <c r="AF90" i="8"/>
  <c r="AG90" i="8"/>
  <c r="AE91" i="8"/>
  <c r="AF91" i="8"/>
  <c r="AG91" i="8"/>
  <c r="AE92" i="8"/>
  <c r="AF92" i="8"/>
  <c r="AG92" i="8"/>
  <c r="AE95" i="8"/>
  <c r="AF95" i="8"/>
  <c r="AG95" i="8"/>
  <c r="AE96" i="8"/>
  <c r="AF96" i="8"/>
  <c r="AG96" i="8"/>
  <c r="AE97" i="8"/>
  <c r="AF97" i="8"/>
  <c r="AG97" i="8"/>
  <c r="AE98" i="8"/>
  <c r="AF98" i="8"/>
  <c r="AG98" i="8"/>
  <c r="AE99" i="8"/>
  <c r="AF99" i="8"/>
  <c r="AG99" i="8"/>
  <c r="AE103" i="8"/>
  <c r="AF103" i="8"/>
  <c r="AG103" i="8"/>
  <c r="AE105" i="8"/>
  <c r="AF105" i="8"/>
  <c r="AG105" i="8"/>
  <c r="AE106" i="8"/>
  <c r="AF106" i="8"/>
  <c r="AG106" i="8"/>
  <c r="AE107" i="8"/>
  <c r="AF107" i="8"/>
  <c r="AG107" i="8"/>
  <c r="AE108" i="8"/>
  <c r="AF108" i="8"/>
  <c r="AG108" i="8"/>
  <c r="AE109" i="8"/>
  <c r="AF109" i="8"/>
  <c r="AG109" i="8"/>
  <c r="AE110" i="8"/>
  <c r="AF110" i="8"/>
  <c r="AG110" i="8"/>
  <c r="AE111" i="8"/>
  <c r="AF111" i="8"/>
  <c r="AG111" i="8"/>
  <c r="AE112" i="8"/>
  <c r="AF112" i="8"/>
  <c r="AG112" i="8"/>
  <c r="AE113" i="8"/>
  <c r="AF113" i="8"/>
  <c r="AG113" i="8"/>
  <c r="AE115" i="8"/>
  <c r="AF115" i="8"/>
  <c r="AG115" i="8"/>
  <c r="AE116" i="8"/>
  <c r="AF116" i="8"/>
  <c r="AG116" i="8"/>
  <c r="AE118" i="8"/>
  <c r="AF118" i="8"/>
  <c r="AG118" i="8"/>
  <c r="AE119" i="8"/>
  <c r="AF119" i="8"/>
  <c r="AG119" i="8"/>
  <c r="AE120" i="8"/>
  <c r="AF120" i="8"/>
  <c r="AG120" i="8"/>
  <c r="AE121" i="8"/>
  <c r="AF121" i="8"/>
  <c r="AG121" i="8"/>
  <c r="AE122" i="8"/>
  <c r="AF122" i="8"/>
  <c r="AG122" i="8"/>
  <c r="AE126" i="8"/>
  <c r="AF126" i="8"/>
  <c r="AG126" i="8"/>
  <c r="AE127" i="8"/>
  <c r="AF127" i="8"/>
  <c r="AG127" i="8"/>
  <c r="AE128" i="8"/>
  <c r="AF128" i="8"/>
  <c r="AG128" i="8"/>
  <c r="AE130" i="8"/>
  <c r="AF130" i="8"/>
  <c r="AG130" i="8"/>
  <c r="AE131" i="8"/>
  <c r="AF131" i="8"/>
  <c r="AG131" i="8"/>
  <c r="AE133" i="8"/>
  <c r="AF133" i="8"/>
  <c r="AG133" i="8"/>
  <c r="AE135" i="8"/>
  <c r="AF135" i="8"/>
  <c r="AG135" i="8"/>
  <c r="AE136" i="8"/>
  <c r="AF136" i="8"/>
  <c r="AG136" i="8"/>
  <c r="AE138" i="8"/>
  <c r="AF138" i="8"/>
  <c r="AG138" i="8"/>
  <c r="AE139" i="8"/>
  <c r="AF139" i="8"/>
  <c r="AG139" i="8"/>
  <c r="AE140" i="8"/>
  <c r="AF140" i="8"/>
  <c r="AG140" i="8"/>
  <c r="AE141" i="8"/>
  <c r="AF141" i="8"/>
  <c r="AG141" i="8"/>
  <c r="AE144" i="8"/>
  <c r="AF144" i="8"/>
  <c r="AG144" i="8"/>
  <c r="AE145" i="8"/>
  <c r="AF145" i="8"/>
  <c r="AG145" i="8"/>
  <c r="AE150" i="8"/>
  <c r="AF150" i="8"/>
  <c r="AG150" i="8"/>
  <c r="AE151" i="8"/>
  <c r="AF151" i="8"/>
  <c r="AG151" i="8"/>
  <c r="AE152" i="8"/>
  <c r="AF152" i="8"/>
  <c r="AG152" i="8"/>
  <c r="AE155" i="8"/>
  <c r="AF155" i="8"/>
  <c r="AG155" i="8"/>
  <c r="AE157" i="8"/>
  <c r="AF157" i="8"/>
  <c r="AG157" i="8"/>
  <c r="AE158" i="8"/>
  <c r="AF158" i="8"/>
  <c r="AG158" i="8"/>
  <c r="AE159" i="8"/>
  <c r="AF159" i="8"/>
  <c r="AG159" i="8"/>
  <c r="AE160" i="8"/>
  <c r="AF160" i="8"/>
  <c r="AG160" i="8"/>
  <c r="AE161" i="8"/>
  <c r="AF161" i="8"/>
  <c r="AG161" i="8"/>
  <c r="AE162" i="8"/>
  <c r="AF162" i="8"/>
  <c r="AG162" i="8"/>
  <c r="AE163" i="8"/>
  <c r="AF163" i="8"/>
  <c r="AG163" i="8"/>
  <c r="AE164" i="8"/>
  <c r="AF164" i="8"/>
  <c r="AG164" i="8"/>
  <c r="AE166" i="8"/>
  <c r="AF166" i="8"/>
  <c r="AG166" i="8"/>
  <c r="AE167" i="8"/>
  <c r="AF167" i="8"/>
  <c r="AG167" i="8"/>
  <c r="AE168" i="8"/>
  <c r="AF168" i="8"/>
  <c r="AG168" i="8"/>
  <c r="AE169" i="8"/>
  <c r="AF169" i="8"/>
  <c r="AG169" i="8"/>
  <c r="AE170" i="8"/>
  <c r="AF170" i="8"/>
  <c r="AG170" i="8"/>
  <c r="AE171" i="8"/>
  <c r="AF171" i="8"/>
  <c r="AG171" i="8"/>
  <c r="AE173" i="8"/>
  <c r="AF173" i="8"/>
  <c r="AG173" i="8"/>
  <c r="AE174" i="8"/>
  <c r="AF174" i="8"/>
  <c r="AG174" i="8"/>
  <c r="AE175" i="8"/>
  <c r="AF175" i="8"/>
  <c r="AG175" i="8"/>
  <c r="AE176" i="8"/>
  <c r="AF176" i="8"/>
  <c r="AG176" i="8"/>
  <c r="AE177" i="8"/>
  <c r="AF177" i="8"/>
  <c r="AG177" i="8"/>
  <c r="AE178" i="8"/>
  <c r="AF178" i="8"/>
  <c r="AG178" i="8"/>
  <c r="AE180" i="8"/>
  <c r="AF180" i="8"/>
  <c r="AG180" i="8"/>
  <c r="AE182" i="8"/>
  <c r="AF182" i="8"/>
  <c r="AG182" i="8"/>
  <c r="AE183" i="8"/>
  <c r="AF183" i="8"/>
  <c r="AG183" i="8"/>
  <c r="AE186" i="8"/>
  <c r="AF186" i="8"/>
  <c r="AG186" i="8"/>
  <c r="AE188" i="8"/>
  <c r="AF188" i="8"/>
  <c r="AG188" i="8"/>
  <c r="AE189" i="8"/>
  <c r="AF189" i="8"/>
  <c r="AG189" i="8"/>
  <c r="AE190" i="8"/>
  <c r="AF190" i="8"/>
  <c r="AG190" i="8"/>
  <c r="AE191" i="8"/>
  <c r="AF191" i="8"/>
  <c r="AG191" i="8"/>
  <c r="AE192" i="8"/>
  <c r="AF192" i="8"/>
  <c r="AG192" i="8"/>
  <c r="AE193" i="8"/>
  <c r="AF193" i="8"/>
  <c r="AG193" i="8"/>
  <c r="AE194" i="8"/>
  <c r="AF194" i="8"/>
  <c r="AG194" i="8"/>
  <c r="AE195" i="8"/>
  <c r="AF195" i="8"/>
  <c r="AG195" i="8"/>
  <c r="AE197" i="8"/>
  <c r="AF197" i="8"/>
  <c r="AG197" i="8"/>
  <c r="AE198" i="8"/>
  <c r="AF198" i="8"/>
  <c r="AG198" i="8"/>
  <c r="AE199" i="8"/>
  <c r="AF199" i="8"/>
  <c r="AG199" i="8"/>
  <c r="AE200" i="8"/>
  <c r="AF200" i="8"/>
  <c r="AG200" i="8"/>
  <c r="AE201" i="8"/>
  <c r="AF201" i="8"/>
  <c r="AG201" i="8"/>
  <c r="AE202" i="8"/>
  <c r="AF202" i="8"/>
  <c r="AG202" i="8"/>
  <c r="AE203" i="8"/>
  <c r="AF203" i="8"/>
  <c r="AG203" i="8"/>
  <c r="AE204" i="8"/>
  <c r="AF204" i="8"/>
  <c r="AG204" i="8"/>
  <c r="AE205" i="8"/>
  <c r="AF205" i="8"/>
  <c r="AG205" i="8"/>
  <c r="AE206" i="8"/>
  <c r="AF206" i="8"/>
  <c r="AG206" i="8"/>
  <c r="AE208" i="8"/>
  <c r="AF208" i="8"/>
  <c r="AG208" i="8"/>
  <c r="AE209" i="8"/>
  <c r="AF209" i="8"/>
  <c r="AG209" i="8"/>
  <c r="AE210" i="8"/>
  <c r="AF210" i="8"/>
  <c r="AG210" i="8"/>
  <c r="AE2" i="8"/>
  <c r="AA3" i="8"/>
  <c r="AB3" i="8"/>
  <c r="AC3" i="8"/>
  <c r="AA5" i="8"/>
  <c r="AB5" i="8"/>
  <c r="AC5" i="8"/>
  <c r="AA9" i="8"/>
  <c r="AB9" i="8"/>
  <c r="AC9" i="8"/>
  <c r="AA13" i="8"/>
  <c r="AB13" i="8"/>
  <c r="AC13" i="8"/>
  <c r="AA28" i="8"/>
  <c r="AB28" i="8"/>
  <c r="AC28" i="8"/>
  <c r="AA32" i="8"/>
  <c r="AB32" i="8"/>
  <c r="AC32" i="8"/>
  <c r="AA35" i="8"/>
  <c r="AB35" i="8"/>
  <c r="AC35" i="8"/>
  <c r="AA37" i="8"/>
  <c r="AB37" i="8"/>
  <c r="AC37" i="8"/>
  <c r="AA38" i="8"/>
  <c r="AB38" i="8"/>
  <c r="AC38" i="8"/>
  <c r="AA39" i="8"/>
  <c r="AB39" i="8"/>
  <c r="AC39" i="8"/>
  <c r="AA43" i="8"/>
  <c r="AB43" i="8"/>
  <c r="AC43" i="8"/>
  <c r="AA45" i="8"/>
  <c r="AB45" i="8"/>
  <c r="AC45" i="8"/>
  <c r="AA52" i="8"/>
  <c r="AB52" i="8"/>
  <c r="AC52" i="8"/>
  <c r="AA55" i="8"/>
  <c r="AB55" i="8"/>
  <c r="AC55" i="8"/>
  <c r="AA57" i="8"/>
  <c r="AB57" i="8"/>
  <c r="AC57" i="8"/>
  <c r="AA62" i="8"/>
  <c r="AB62" i="8"/>
  <c r="AC62" i="8"/>
  <c r="AA65" i="8"/>
  <c r="AB65" i="8"/>
  <c r="AC65" i="8"/>
  <c r="AA66" i="8"/>
  <c r="AB66" i="8"/>
  <c r="AC66" i="8"/>
  <c r="AA71" i="8"/>
  <c r="AB71" i="8"/>
  <c r="AC71" i="8"/>
  <c r="AA73" i="8"/>
  <c r="AB73" i="8"/>
  <c r="AC73" i="8"/>
  <c r="AA74" i="8"/>
  <c r="AB74" i="8"/>
  <c r="AC74" i="8"/>
  <c r="AA75" i="8"/>
  <c r="AB75" i="8"/>
  <c r="AC75" i="8"/>
  <c r="AA76" i="8"/>
  <c r="AB76" i="8"/>
  <c r="AC76" i="8"/>
  <c r="AA77" i="8"/>
  <c r="AB77" i="8"/>
  <c r="AC77" i="8"/>
  <c r="AA81" i="8"/>
  <c r="AB81" i="8"/>
  <c r="AC81" i="8"/>
  <c r="AA86" i="8"/>
  <c r="AB86" i="8"/>
  <c r="AC86" i="8"/>
  <c r="AA87" i="8"/>
  <c r="AB87" i="8"/>
  <c r="AC87" i="8"/>
  <c r="AA88" i="8"/>
  <c r="AB88" i="8"/>
  <c r="AC88" i="8"/>
  <c r="AA93" i="8"/>
  <c r="AB93" i="8"/>
  <c r="AC93" i="8"/>
  <c r="AA94" i="8"/>
  <c r="AB94" i="8"/>
  <c r="AC94" i="8"/>
  <c r="AA100" i="8"/>
  <c r="AB100" i="8"/>
  <c r="AC100" i="8"/>
  <c r="AA101" i="8"/>
  <c r="AB101" i="8"/>
  <c r="AC101" i="8"/>
  <c r="AA102" i="8"/>
  <c r="AB102" i="8"/>
  <c r="AC102" i="8"/>
  <c r="AA104" i="8"/>
  <c r="AB104" i="8"/>
  <c r="AC104" i="8"/>
  <c r="AA114" i="8"/>
  <c r="AB114" i="8"/>
  <c r="AC114" i="8"/>
  <c r="AA117" i="8"/>
  <c r="AB117" i="8"/>
  <c r="AC117" i="8"/>
  <c r="AA123" i="8"/>
  <c r="AB123" i="8"/>
  <c r="AC123" i="8"/>
  <c r="AA124" i="8"/>
  <c r="AB124" i="8"/>
  <c r="AC124" i="8"/>
  <c r="AA125" i="8"/>
  <c r="AB125" i="8"/>
  <c r="AC125" i="8"/>
  <c r="AA129" i="8"/>
  <c r="AB129" i="8"/>
  <c r="AC129" i="8"/>
  <c r="AA132" i="8"/>
  <c r="AB132" i="8"/>
  <c r="AC132" i="8"/>
  <c r="AA134" i="8"/>
  <c r="AB134" i="8"/>
  <c r="AC134" i="8"/>
  <c r="AA137" i="8"/>
  <c r="AB137" i="8"/>
  <c r="AC137" i="8"/>
  <c r="AA142" i="8"/>
  <c r="AB142" i="8"/>
  <c r="AC142" i="8"/>
  <c r="AA143" i="8"/>
  <c r="AB143" i="8"/>
  <c r="AC143" i="8"/>
  <c r="AA146" i="8"/>
  <c r="AB146" i="8"/>
  <c r="AC146" i="8"/>
  <c r="AA147" i="8"/>
  <c r="AB147" i="8"/>
  <c r="AC147" i="8"/>
  <c r="AA148" i="8"/>
  <c r="AB148" i="8"/>
  <c r="AC148" i="8"/>
  <c r="AA149" i="8"/>
  <c r="AB149" i="8"/>
  <c r="AC149" i="8"/>
  <c r="AA153" i="8"/>
  <c r="AB153" i="8"/>
  <c r="AC153" i="8"/>
  <c r="AA154" i="8"/>
  <c r="AB154" i="8"/>
  <c r="AC154" i="8"/>
  <c r="AA156" i="8"/>
  <c r="AB156" i="8"/>
  <c r="AC156" i="8"/>
  <c r="AA165" i="8"/>
  <c r="AB165" i="8"/>
  <c r="AC165" i="8"/>
  <c r="AA172" i="8"/>
  <c r="AB172" i="8"/>
  <c r="AC172" i="8"/>
  <c r="AA179" i="8"/>
  <c r="AB179" i="8"/>
  <c r="AC179" i="8"/>
  <c r="AA181" i="8"/>
  <c r="AB181" i="8"/>
  <c r="AC181" i="8"/>
  <c r="AA184" i="8"/>
  <c r="AB184" i="8"/>
  <c r="AC184" i="8"/>
  <c r="AA185" i="8"/>
  <c r="AB185" i="8"/>
  <c r="AC185" i="8"/>
  <c r="AA187" i="8"/>
  <c r="AB187" i="8"/>
  <c r="AC187" i="8"/>
  <c r="AA196" i="8"/>
  <c r="AB196" i="8"/>
  <c r="AC196" i="8"/>
  <c r="AA207" i="8"/>
  <c r="AB207" i="8"/>
  <c r="AC207" i="8"/>
  <c r="G21" i="7"/>
  <c r="H21" i="7"/>
  <c r="I21" i="7"/>
  <c r="J21" i="7"/>
  <c r="K21" i="7"/>
  <c r="L21" i="7"/>
  <c r="M21" i="7"/>
  <c r="F21" i="7"/>
  <c r="CG4" i="8"/>
  <c r="CG5" i="8"/>
  <c r="CG6" i="8"/>
  <c r="CG7" i="8"/>
  <c r="CG8" i="8"/>
  <c r="CG9" i="8"/>
  <c r="CG10" i="8"/>
  <c r="CG11" i="8"/>
  <c r="CG12" i="8"/>
  <c r="CG13" i="8"/>
  <c r="CG14" i="8"/>
  <c r="CG15" i="8"/>
  <c r="CG16" i="8"/>
  <c r="CG17" i="8"/>
  <c r="CG18" i="8"/>
  <c r="CG19" i="8"/>
  <c r="CG20" i="8"/>
  <c r="CG21" i="8"/>
  <c r="CG22" i="8"/>
  <c r="CG23" i="8"/>
  <c r="CG24" i="8"/>
  <c r="CG25" i="8"/>
  <c r="CG26" i="8"/>
  <c r="CG27" i="8"/>
  <c r="CG28" i="8"/>
  <c r="CG29" i="8"/>
  <c r="CG30" i="8"/>
  <c r="CG31" i="8"/>
  <c r="CG32" i="8"/>
  <c r="CG33" i="8"/>
  <c r="CG34" i="8"/>
  <c r="CG35" i="8"/>
  <c r="CG36" i="8"/>
  <c r="CG37" i="8"/>
  <c r="CG38" i="8"/>
  <c r="CG39" i="8"/>
  <c r="CG40" i="8"/>
  <c r="CG41" i="8"/>
  <c r="CG42" i="8"/>
  <c r="CG43" i="8"/>
  <c r="CG44" i="8"/>
  <c r="CG45" i="8"/>
  <c r="CG46" i="8"/>
  <c r="CG48" i="8"/>
  <c r="CG49" i="8"/>
  <c r="CG50" i="8"/>
  <c r="CG51" i="8"/>
  <c r="CG52" i="8"/>
  <c r="CG53" i="8"/>
  <c r="CG54" i="8"/>
  <c r="CG55" i="8"/>
  <c r="CG56" i="8"/>
  <c r="CG59" i="8"/>
  <c r="CG60" i="8"/>
  <c r="CG61" i="8"/>
  <c r="CG62" i="8"/>
  <c r="CG63" i="8"/>
  <c r="CG64" i="8"/>
  <c r="CG65" i="8"/>
  <c r="CG67" i="8"/>
  <c r="CG68" i="8"/>
  <c r="CG69" i="8"/>
  <c r="CG70" i="8"/>
  <c r="CG71" i="8"/>
  <c r="CG72" i="8"/>
  <c r="CG74" i="8"/>
  <c r="CG75" i="8"/>
  <c r="CG76" i="8"/>
  <c r="CG77" i="8"/>
  <c r="CG78" i="8"/>
  <c r="CG79" i="8"/>
  <c r="CG80" i="8"/>
  <c r="CG81" i="8"/>
  <c r="CG82" i="8"/>
  <c r="CG83" i="8"/>
  <c r="CG84" i="8"/>
  <c r="CG85" i="8"/>
  <c r="CG86" i="8"/>
  <c r="CG87" i="8"/>
  <c r="CG88" i="8"/>
  <c r="CG89" i="8"/>
  <c r="CG90" i="8"/>
  <c r="CG91" i="8"/>
  <c r="CG92" i="8"/>
  <c r="CG94" i="8"/>
  <c r="CG95" i="8"/>
  <c r="CG96" i="8"/>
  <c r="CG97" i="8"/>
  <c r="CG98" i="8"/>
  <c r="CG99" i="8"/>
  <c r="CG100" i="8"/>
  <c r="CG102" i="8"/>
  <c r="CG103" i="8"/>
  <c r="CG104" i="8"/>
  <c r="CG105" i="8"/>
  <c r="CG106" i="8"/>
  <c r="CG107" i="8"/>
  <c r="CG109" i="8"/>
  <c r="CG110" i="8"/>
  <c r="CG111" i="8"/>
  <c r="CG112" i="8"/>
  <c r="CG113" i="8"/>
  <c r="CG114" i="8"/>
  <c r="CG115" i="8"/>
  <c r="CG116" i="8"/>
  <c r="CG117" i="8"/>
  <c r="CG119" i="8"/>
  <c r="CG120" i="8"/>
  <c r="CG122" i="8"/>
  <c r="CG123" i="8"/>
  <c r="CG124" i="8"/>
  <c r="CG125" i="8"/>
  <c r="CG126" i="8"/>
  <c r="CG127" i="8"/>
  <c r="CG129" i="8"/>
  <c r="CG130" i="8"/>
  <c r="CG131" i="8"/>
  <c r="CG132" i="8"/>
  <c r="CG133" i="8"/>
  <c r="CG136" i="8"/>
  <c r="CG137" i="8"/>
  <c r="CG138" i="8"/>
  <c r="CG139" i="8"/>
  <c r="CG140" i="8"/>
  <c r="CG141" i="8"/>
  <c r="CG142" i="8"/>
  <c r="CG143" i="8"/>
  <c r="CG144" i="8"/>
  <c r="CG145" i="8"/>
  <c r="CG146" i="8"/>
  <c r="CG147" i="8"/>
  <c r="CG148" i="8"/>
  <c r="CG149" i="8"/>
  <c r="CG150" i="8"/>
  <c r="CG151" i="8"/>
  <c r="CG152" i="8"/>
  <c r="CG153" i="8"/>
  <c r="CG154" i="8"/>
  <c r="CG155" i="8"/>
  <c r="CG156" i="8"/>
  <c r="CG157" i="8"/>
  <c r="CG158" i="8"/>
  <c r="CG159" i="8"/>
  <c r="CG160" i="8"/>
  <c r="CG161" i="8"/>
  <c r="CG162" i="8"/>
  <c r="CG163" i="8"/>
  <c r="CG164" i="8"/>
  <c r="CG165" i="8"/>
  <c r="CG167" i="8"/>
  <c r="CG168" i="8"/>
  <c r="CG169" i="8"/>
  <c r="CG170" i="8"/>
  <c r="CG171" i="8"/>
  <c r="CG172" i="8"/>
  <c r="CG173" i="8"/>
  <c r="CG174" i="8"/>
  <c r="CG175" i="8"/>
  <c r="CG176" i="8"/>
  <c r="CG177" i="8"/>
  <c r="CG178" i="8"/>
  <c r="CG179" i="8"/>
  <c r="CG180" i="8"/>
  <c r="CG181" i="8"/>
  <c r="CG182" i="8"/>
  <c r="CG183" i="8"/>
  <c r="CG184" i="8"/>
  <c r="CG185" i="8"/>
  <c r="CG186" i="8"/>
  <c r="CG187" i="8"/>
  <c r="CG190" i="8"/>
  <c r="CG191" i="8"/>
  <c r="CG192" i="8"/>
  <c r="CG193" i="8"/>
  <c r="CG194" i="8"/>
  <c r="CG195" i="8"/>
  <c r="CG196" i="8"/>
  <c r="CG197" i="8"/>
  <c r="CG198" i="8"/>
  <c r="CG199" i="8"/>
  <c r="CG200" i="8"/>
  <c r="CG201" i="8"/>
  <c r="CG202" i="8"/>
  <c r="CG203" i="8"/>
  <c r="CG204" i="8"/>
  <c r="CG205" i="8"/>
  <c r="CG206" i="8"/>
  <c r="CG207" i="8"/>
  <c r="CG208" i="8"/>
  <c r="CG209" i="8"/>
  <c r="CG210" i="8"/>
  <c r="CG2" i="8"/>
  <c r="CB3" i="8"/>
  <c r="CA4" i="8"/>
  <c r="CB4" i="8"/>
  <c r="CC4" i="8"/>
  <c r="CD4" i="8"/>
  <c r="CE4" i="8"/>
  <c r="CA5" i="8"/>
  <c r="CB5" i="8"/>
  <c r="CC5" i="8"/>
  <c r="CD5" i="8"/>
  <c r="BZ6" i="8"/>
  <c r="CA6" i="8"/>
  <c r="CB6" i="8"/>
  <c r="CC6" i="8"/>
  <c r="CD6" i="8"/>
  <c r="CE6" i="8"/>
  <c r="CA7" i="8"/>
  <c r="CB7" i="8"/>
  <c r="CE7" i="8"/>
  <c r="CA8" i="8"/>
  <c r="CB8" i="8"/>
  <c r="CC8" i="8"/>
  <c r="CD8" i="8"/>
  <c r="CE8" i="8"/>
  <c r="BY9" i="8"/>
  <c r="BZ9" i="8"/>
  <c r="CA9" i="8"/>
  <c r="CB9" i="8"/>
  <c r="CC9" i="8"/>
  <c r="CD9" i="8"/>
  <c r="CE9" i="8"/>
  <c r="CA10" i="8"/>
  <c r="CB10" i="8"/>
  <c r="CC10" i="8"/>
  <c r="CD10" i="8"/>
  <c r="CE10" i="8"/>
  <c r="CA11" i="8"/>
  <c r="CB11" i="8"/>
  <c r="CC11" i="8"/>
  <c r="CD11" i="8"/>
  <c r="CE11" i="8"/>
  <c r="CA12" i="8"/>
  <c r="CB12" i="8"/>
  <c r="CC12" i="8"/>
  <c r="CD12" i="8"/>
  <c r="CE12" i="8"/>
  <c r="CA13" i="8"/>
  <c r="CB13" i="8"/>
  <c r="CC13" i="8"/>
  <c r="CD13" i="8"/>
  <c r="CE13" i="8"/>
  <c r="CA14" i="8"/>
  <c r="CB14" i="8"/>
  <c r="CC14" i="8"/>
  <c r="CD14" i="8"/>
  <c r="CE14" i="8"/>
  <c r="CA15" i="8"/>
  <c r="CB15" i="8"/>
  <c r="CC15" i="8"/>
  <c r="CD15" i="8"/>
  <c r="CE15" i="8"/>
  <c r="BZ16" i="8"/>
  <c r="CA16" i="8"/>
  <c r="CB16" i="8"/>
  <c r="CC16" i="8"/>
  <c r="CD16" i="8"/>
  <c r="CE16" i="8"/>
  <c r="CA17" i="8"/>
  <c r="CB17" i="8"/>
  <c r="CC17" i="8"/>
  <c r="CD17" i="8"/>
  <c r="CE17" i="8"/>
  <c r="CA18" i="8"/>
  <c r="CB18" i="8"/>
  <c r="CC18" i="8"/>
  <c r="CD18" i="8"/>
  <c r="CE18" i="8"/>
  <c r="CA19" i="8"/>
  <c r="CB19" i="8"/>
  <c r="CC19" i="8"/>
  <c r="CD19" i="8"/>
  <c r="CE19" i="8"/>
  <c r="CA20" i="8"/>
  <c r="CB20" i="8"/>
  <c r="CC20" i="8"/>
  <c r="CD20" i="8"/>
  <c r="CE20" i="8"/>
  <c r="CA21" i="8"/>
  <c r="CB21" i="8"/>
  <c r="CC21" i="8"/>
  <c r="CD21" i="8"/>
  <c r="CE21" i="8"/>
  <c r="BZ22" i="8"/>
  <c r="CA22" i="8"/>
  <c r="CB22" i="8"/>
  <c r="CC22" i="8"/>
  <c r="CD22" i="8"/>
  <c r="CE22" i="8"/>
  <c r="BZ23" i="8"/>
  <c r="CA23" i="8"/>
  <c r="CB23" i="8"/>
  <c r="CC23" i="8"/>
  <c r="CD23" i="8"/>
  <c r="CE23" i="8"/>
  <c r="CA24" i="8"/>
  <c r="CB24" i="8"/>
  <c r="CC24" i="8"/>
  <c r="CD24" i="8"/>
  <c r="CE24" i="8"/>
  <c r="BZ25" i="8"/>
  <c r="CA25" i="8"/>
  <c r="CB25" i="8"/>
  <c r="CC25" i="8"/>
  <c r="CD25" i="8"/>
  <c r="CE25" i="8"/>
  <c r="CA26" i="8"/>
  <c r="CB26" i="8"/>
  <c r="CC26" i="8"/>
  <c r="CD26" i="8"/>
  <c r="CE26" i="8"/>
  <c r="CA27" i="8"/>
  <c r="CB27" i="8"/>
  <c r="CC27" i="8"/>
  <c r="CD27" i="8"/>
  <c r="CE27" i="8"/>
  <c r="CA28" i="8"/>
  <c r="CB28" i="8"/>
  <c r="CC28" i="8"/>
  <c r="CD28" i="8"/>
  <c r="CE28" i="8"/>
  <c r="CA29" i="8"/>
  <c r="CB29" i="8"/>
  <c r="CC29" i="8"/>
  <c r="CD29" i="8"/>
  <c r="CE29" i="8"/>
  <c r="CA30" i="8"/>
  <c r="CB30" i="8"/>
  <c r="CC30" i="8"/>
  <c r="CD30" i="8"/>
  <c r="CE30" i="8"/>
  <c r="CA31" i="8"/>
  <c r="CB31" i="8"/>
  <c r="CC31" i="8"/>
  <c r="CD31" i="8"/>
  <c r="CE31" i="8"/>
  <c r="CA32" i="8"/>
  <c r="CB32" i="8"/>
  <c r="CC32" i="8"/>
  <c r="CD32" i="8"/>
  <c r="CE32" i="8"/>
  <c r="CA33" i="8"/>
  <c r="CB33" i="8"/>
  <c r="CC33" i="8"/>
  <c r="CD33" i="8"/>
  <c r="CE33" i="8"/>
  <c r="BY34" i="8"/>
  <c r="BZ34" i="8"/>
  <c r="CA34" i="8"/>
  <c r="CB34" i="8"/>
  <c r="CC34" i="8"/>
  <c r="CD34" i="8"/>
  <c r="CE34" i="8"/>
  <c r="CF34" i="8"/>
  <c r="CA35" i="8"/>
  <c r="CB35" i="8"/>
  <c r="CC35" i="8"/>
  <c r="CD35" i="8"/>
  <c r="CE35" i="8"/>
  <c r="CA36" i="8"/>
  <c r="CB36" i="8"/>
  <c r="CC36" i="8"/>
  <c r="CD36" i="8"/>
  <c r="CE36" i="8"/>
  <c r="CA37" i="8"/>
  <c r="CB37" i="8"/>
  <c r="CD37" i="8"/>
  <c r="CA38" i="8"/>
  <c r="CB38" i="8"/>
  <c r="CC38" i="8"/>
  <c r="CD38" i="8"/>
  <c r="CE38" i="8"/>
  <c r="BY39" i="8"/>
  <c r="BZ39" i="8"/>
  <c r="CA39" i="8"/>
  <c r="CB39" i="8"/>
  <c r="CC39" i="8"/>
  <c r="CD39" i="8"/>
  <c r="CE39" i="8"/>
  <c r="CA40" i="8"/>
  <c r="CB40" i="8"/>
  <c r="CC40" i="8"/>
  <c r="CD40" i="8"/>
  <c r="CE40" i="8"/>
  <c r="CA41" i="8"/>
  <c r="CB41" i="8"/>
  <c r="CC41" i="8"/>
  <c r="CD41" i="8"/>
  <c r="CE41" i="8"/>
  <c r="BZ42" i="8"/>
  <c r="CA42" i="8"/>
  <c r="CB42" i="8"/>
  <c r="CC42" i="8"/>
  <c r="CD42" i="8"/>
  <c r="CE42" i="8"/>
  <c r="CA43" i="8"/>
  <c r="CB43" i="8"/>
  <c r="CC43" i="8"/>
  <c r="CD43" i="8"/>
  <c r="CE43" i="8"/>
  <c r="CA44" i="8"/>
  <c r="CB44" i="8"/>
  <c r="CC44" i="8"/>
  <c r="CD44" i="8"/>
  <c r="CA45" i="8"/>
  <c r="CB45" i="8"/>
  <c r="CC45" i="8"/>
  <c r="CD45" i="8"/>
  <c r="CA46" i="8"/>
  <c r="CB46" i="8"/>
  <c r="CC46" i="8"/>
  <c r="CD46" i="8"/>
  <c r="CE46" i="8"/>
  <c r="CB47" i="8"/>
  <c r="CC47" i="8"/>
  <c r="CE47" i="8"/>
  <c r="CA48" i="8"/>
  <c r="CB48" i="8"/>
  <c r="CC48" i="8"/>
  <c r="CD48" i="8"/>
  <c r="CE48" i="8"/>
  <c r="CA49" i="8"/>
  <c r="CB49" i="8"/>
  <c r="CD49" i="8"/>
  <c r="CE49" i="8"/>
  <c r="CA50" i="8"/>
  <c r="CC50" i="8"/>
  <c r="CD50" i="8"/>
  <c r="CE50" i="8"/>
  <c r="CA51" i="8"/>
  <c r="CB51" i="8"/>
  <c r="CC51" i="8"/>
  <c r="CD51" i="8"/>
  <c r="CE51" i="8"/>
  <c r="CA52" i="8"/>
  <c r="CC52" i="8"/>
  <c r="CD52" i="8"/>
  <c r="CE52" i="8"/>
  <c r="CA53" i="8"/>
  <c r="CB53" i="8"/>
  <c r="CC53" i="8"/>
  <c r="CD53" i="8"/>
  <c r="CE53" i="8"/>
  <c r="CA54" i="8"/>
  <c r="CB54" i="8"/>
  <c r="CC54" i="8"/>
  <c r="CD54" i="8"/>
  <c r="CE54" i="8"/>
  <c r="CA55" i="8"/>
  <c r="CB55" i="8"/>
  <c r="CC55" i="8"/>
  <c r="CD55" i="8"/>
  <c r="CE55" i="8"/>
  <c r="CA56" i="8"/>
  <c r="CB56" i="8"/>
  <c r="CC56" i="8"/>
  <c r="CD56" i="8"/>
  <c r="CE56" i="8"/>
  <c r="CC57" i="8"/>
  <c r="CD57" i="8"/>
  <c r="CE57" i="8"/>
  <c r="CF57" i="8"/>
  <c r="CB58" i="8"/>
  <c r="CC58" i="8"/>
  <c r="CA59" i="8"/>
  <c r="CB59" i="8"/>
  <c r="CC59" i="8"/>
  <c r="CD59" i="8"/>
  <c r="CE59" i="8"/>
  <c r="CA60" i="8"/>
  <c r="CB60" i="8"/>
  <c r="CC60" i="8"/>
  <c r="CD60" i="8"/>
  <c r="CE60" i="8"/>
  <c r="CA61" i="8"/>
  <c r="CB61" i="8"/>
  <c r="CC61" i="8"/>
  <c r="CD61" i="8"/>
  <c r="CE61" i="8"/>
  <c r="BZ62" i="8"/>
  <c r="CA62" i="8"/>
  <c r="CB62" i="8"/>
  <c r="CC62" i="8"/>
  <c r="CD62" i="8"/>
  <c r="CE62" i="8"/>
  <c r="CA63" i="8"/>
  <c r="CB63" i="8"/>
  <c r="CC63" i="8"/>
  <c r="CD63" i="8"/>
  <c r="CE63" i="8"/>
  <c r="BY64" i="8"/>
  <c r="BZ64" i="8"/>
  <c r="CA64" i="8"/>
  <c r="CB64" i="8"/>
  <c r="CC64" i="8"/>
  <c r="CD64" i="8"/>
  <c r="CE64" i="8"/>
  <c r="CB65" i="8"/>
  <c r="CD65" i="8"/>
  <c r="CB66" i="8"/>
  <c r="CC66" i="8"/>
  <c r="BZ67" i="8"/>
  <c r="CA67" i="8"/>
  <c r="CB67" i="8"/>
  <c r="CC67" i="8"/>
  <c r="CD67" i="8"/>
  <c r="CE67" i="8"/>
  <c r="CA68" i="8"/>
  <c r="CB68" i="8"/>
  <c r="CC68" i="8"/>
  <c r="CD68" i="8"/>
  <c r="CE68" i="8"/>
  <c r="CA69" i="8"/>
  <c r="CB69" i="8"/>
  <c r="CC69" i="8"/>
  <c r="CD69" i="8"/>
  <c r="CE69" i="8"/>
  <c r="CA70" i="8"/>
  <c r="CB70" i="8"/>
  <c r="CC70" i="8"/>
  <c r="CD70" i="8"/>
  <c r="CE70" i="8"/>
  <c r="CA71" i="8"/>
  <c r="CB71" i="8"/>
  <c r="CC71" i="8"/>
  <c r="CD71" i="8"/>
  <c r="CE71" i="8"/>
  <c r="CA72" i="8"/>
  <c r="CB72" i="8"/>
  <c r="CB73" i="8"/>
  <c r="CE73" i="8"/>
  <c r="CB74" i="8"/>
  <c r="CC74" i="8"/>
  <c r="CD74" i="8"/>
  <c r="CA75" i="8"/>
  <c r="CB75" i="8"/>
  <c r="CD75" i="8"/>
  <c r="CA76" i="8"/>
  <c r="CB76" i="8"/>
  <c r="CC76" i="8"/>
  <c r="CD76" i="8"/>
  <c r="CE76" i="8"/>
  <c r="CA77" i="8"/>
  <c r="CB77" i="8"/>
  <c r="CC77" i="8"/>
  <c r="CD77" i="8"/>
  <c r="CE77" i="8"/>
  <c r="CA78" i="8"/>
  <c r="CB78" i="8"/>
  <c r="CC78" i="8"/>
  <c r="CD78" i="8"/>
  <c r="CE78" i="8"/>
  <c r="BZ79" i="8"/>
  <c r="CA79" i="8"/>
  <c r="CB79" i="8"/>
  <c r="CC79" i="8"/>
  <c r="CD79" i="8"/>
  <c r="CE79" i="8"/>
  <c r="CA80" i="8"/>
  <c r="CB80" i="8"/>
  <c r="CD80" i="8"/>
  <c r="CE80" i="8"/>
  <c r="CA81" i="8"/>
  <c r="CB81" i="8"/>
  <c r="CC81" i="8"/>
  <c r="CD81" i="8"/>
  <c r="CE81" i="8"/>
  <c r="CA82" i="8"/>
  <c r="CB82" i="8"/>
  <c r="CC82" i="8"/>
  <c r="CD82" i="8"/>
  <c r="CE82" i="8"/>
  <c r="CA83" i="8"/>
  <c r="CB83" i="8"/>
  <c r="CC83" i="8"/>
  <c r="CD83" i="8"/>
  <c r="CE83" i="8"/>
  <c r="BZ84" i="8"/>
  <c r="CA84" i="8"/>
  <c r="CB84" i="8"/>
  <c r="CC84" i="8"/>
  <c r="CD84" i="8"/>
  <c r="CE84" i="8"/>
  <c r="CA85" i="8"/>
  <c r="CB85" i="8"/>
  <c r="CC85" i="8"/>
  <c r="CD85" i="8"/>
  <c r="CE85" i="8"/>
  <c r="CA86" i="8"/>
  <c r="CC86" i="8"/>
  <c r="CD86" i="8"/>
  <c r="CE86" i="8"/>
  <c r="CA87" i="8"/>
  <c r="CB87" i="8"/>
  <c r="CC87" i="8"/>
  <c r="CD87" i="8"/>
  <c r="CE87" i="8"/>
  <c r="CA88" i="8"/>
  <c r="CB88" i="8"/>
  <c r="CC88" i="8"/>
  <c r="CD88" i="8"/>
  <c r="CE88" i="8"/>
  <c r="CA89" i="8"/>
  <c r="CB89" i="8"/>
  <c r="CC89" i="8"/>
  <c r="CD89" i="8"/>
  <c r="CE89" i="8"/>
  <c r="CA90" i="8"/>
  <c r="CB90" i="8"/>
  <c r="CC90" i="8"/>
  <c r="CD90" i="8"/>
  <c r="CE90" i="8"/>
  <c r="CA91" i="8"/>
  <c r="CB91" i="8"/>
  <c r="CC91" i="8"/>
  <c r="CD91" i="8"/>
  <c r="CE91" i="8"/>
  <c r="CA92" i="8"/>
  <c r="CB92" i="8"/>
  <c r="CC92" i="8"/>
  <c r="CD92" i="8"/>
  <c r="CE92" i="8"/>
  <c r="CB93" i="8"/>
  <c r="CA94" i="8"/>
  <c r="CB94" i="8"/>
  <c r="CC94" i="8"/>
  <c r="CD94" i="8"/>
  <c r="CE94" i="8"/>
  <c r="CA95" i="8"/>
  <c r="CB95" i="8"/>
  <c r="CC95" i="8"/>
  <c r="CE95" i="8"/>
  <c r="BZ96" i="8"/>
  <c r="CA96" i="8"/>
  <c r="CB96" i="8"/>
  <c r="CC96" i="8"/>
  <c r="CD96" i="8"/>
  <c r="CE96" i="8"/>
  <c r="BZ97" i="8"/>
  <c r="CA97" i="8"/>
  <c r="CB97" i="8"/>
  <c r="CC97" i="8"/>
  <c r="CD97" i="8"/>
  <c r="CE97" i="8"/>
  <c r="CA98" i="8"/>
  <c r="CB98" i="8"/>
  <c r="CC98" i="8"/>
  <c r="CD98" i="8"/>
  <c r="CE98" i="8"/>
  <c r="BZ99" i="8"/>
  <c r="CA99" i="8"/>
  <c r="CB99" i="8"/>
  <c r="CC99" i="8"/>
  <c r="CD99" i="8"/>
  <c r="CE99" i="8"/>
  <c r="CA100" i="8"/>
  <c r="CB100" i="8"/>
  <c r="CC100" i="8"/>
  <c r="CD100" i="8"/>
  <c r="CE100" i="8"/>
  <c r="CB101" i="8"/>
  <c r="CC101" i="8"/>
  <c r="BY102" i="8"/>
  <c r="BZ102" i="8"/>
  <c r="CA102" i="8"/>
  <c r="CB102" i="8"/>
  <c r="CC102" i="8"/>
  <c r="CD102" i="8"/>
  <c r="CE102" i="8"/>
  <c r="CF102" i="8"/>
  <c r="CA103" i="8"/>
  <c r="CB103" i="8"/>
  <c r="CC103" i="8"/>
  <c r="CD103" i="8"/>
  <c r="CE103" i="8"/>
  <c r="BY104" i="8"/>
  <c r="BZ104" i="8"/>
  <c r="CA104" i="8"/>
  <c r="CB104" i="8"/>
  <c r="CC104" i="8"/>
  <c r="CD104" i="8"/>
  <c r="CE104" i="8"/>
  <c r="BY105" i="8"/>
  <c r="BZ105" i="8"/>
  <c r="CA105" i="8"/>
  <c r="CB105" i="8"/>
  <c r="CC105" i="8"/>
  <c r="CD105" i="8"/>
  <c r="CE105" i="8"/>
  <c r="CF105" i="8"/>
  <c r="CA106" i="8"/>
  <c r="CB106" i="8"/>
  <c r="CC106" i="8"/>
  <c r="CD106" i="8"/>
  <c r="CE106" i="8"/>
  <c r="BZ107" i="8"/>
  <c r="CA107" i="8"/>
  <c r="CB107" i="8"/>
  <c r="CC107" i="8"/>
  <c r="CD107" i="8"/>
  <c r="CE107" i="8"/>
  <c r="CB108" i="8"/>
  <c r="CC108" i="8"/>
  <c r="CE108" i="8"/>
  <c r="CA109" i="8"/>
  <c r="CB109" i="8"/>
  <c r="CC109" i="8"/>
  <c r="CD109" i="8"/>
  <c r="CE109" i="8"/>
  <c r="CA110" i="8"/>
  <c r="CB110" i="8"/>
  <c r="CC110" i="8"/>
  <c r="CD110" i="8"/>
  <c r="CE110" i="8"/>
  <c r="CA111" i="8"/>
  <c r="CB111" i="8"/>
  <c r="CC111" i="8"/>
  <c r="CD111" i="8"/>
  <c r="CE111" i="8"/>
  <c r="CA112" i="8"/>
  <c r="CB112" i="8"/>
  <c r="CC112" i="8"/>
  <c r="CD112" i="8"/>
  <c r="CE112" i="8"/>
  <c r="CA113" i="8"/>
  <c r="CB113" i="8"/>
  <c r="CC113" i="8"/>
  <c r="CD113" i="8"/>
  <c r="CE113" i="8"/>
  <c r="CA114" i="8"/>
  <c r="CB114" i="8"/>
  <c r="CC114" i="8"/>
  <c r="CD114" i="8"/>
  <c r="CE114" i="8"/>
  <c r="CA115" i="8"/>
  <c r="CB115" i="8"/>
  <c r="CC115" i="8"/>
  <c r="CD115" i="8"/>
  <c r="CE115" i="8"/>
  <c r="CA116" i="8"/>
  <c r="CB116" i="8"/>
  <c r="CC116" i="8"/>
  <c r="CD116" i="8"/>
  <c r="CE116" i="8"/>
  <c r="CA117" i="8"/>
  <c r="CB117" i="8"/>
  <c r="CC117" i="8"/>
  <c r="CD117" i="8"/>
  <c r="CE117" i="8"/>
  <c r="CB118" i="8"/>
  <c r="CC118" i="8"/>
  <c r="CD118" i="8"/>
  <c r="CE118" i="8"/>
  <c r="BZ119" i="8"/>
  <c r="CA119" i="8"/>
  <c r="CB119" i="8"/>
  <c r="CC119" i="8"/>
  <c r="CD119" i="8"/>
  <c r="CE119" i="8"/>
  <c r="BZ120" i="8"/>
  <c r="CA120" i="8"/>
  <c r="CB120" i="8"/>
  <c r="CC120" i="8"/>
  <c r="CD120" i="8"/>
  <c r="CE120" i="8"/>
  <c r="CB121" i="8"/>
  <c r="CC121" i="8"/>
  <c r="BZ122" i="8"/>
  <c r="CA122" i="8"/>
  <c r="CB122" i="8"/>
  <c r="CC122" i="8"/>
  <c r="CD122" i="8"/>
  <c r="CE122" i="8"/>
  <c r="CB123" i="8"/>
  <c r="CC123" i="8"/>
  <c r="CD123" i="8"/>
  <c r="CB124" i="8"/>
  <c r="CC124" i="8"/>
  <c r="CD124" i="8"/>
  <c r="CE124" i="8"/>
  <c r="CA125" i="8"/>
  <c r="CB125" i="8"/>
  <c r="CC125" i="8"/>
  <c r="CD125" i="8"/>
  <c r="BZ126" i="8"/>
  <c r="CA126" i="8"/>
  <c r="CB126" i="8"/>
  <c r="CC126" i="8"/>
  <c r="CD126" i="8"/>
  <c r="CE126" i="8"/>
  <c r="CA127" i="8"/>
  <c r="CB127" i="8"/>
  <c r="CC127" i="8"/>
  <c r="CD127" i="8"/>
  <c r="CB128" i="8"/>
  <c r="CC128" i="8"/>
  <c r="CA129" i="8"/>
  <c r="CB129" i="8"/>
  <c r="CC129" i="8"/>
  <c r="CD129" i="8"/>
  <c r="CE129" i="8"/>
  <c r="CA130" i="8"/>
  <c r="CB130" i="8"/>
  <c r="CC130" i="8"/>
  <c r="CD130" i="8"/>
  <c r="CE130" i="8"/>
  <c r="CA131" i="8"/>
  <c r="CB131" i="8"/>
  <c r="CC131" i="8"/>
  <c r="CD131" i="8"/>
  <c r="CE131" i="8"/>
  <c r="CA132" i="8"/>
  <c r="CB132" i="8"/>
  <c r="CC132" i="8"/>
  <c r="CD132" i="8"/>
  <c r="CE132" i="8"/>
  <c r="BZ133" i="8"/>
  <c r="CA133" i="8"/>
  <c r="CB133" i="8"/>
  <c r="CC133" i="8"/>
  <c r="CD133" i="8"/>
  <c r="CE133" i="8"/>
  <c r="CB134" i="8"/>
  <c r="CC134" i="8"/>
  <c r="CD134" i="8"/>
  <c r="CE134" i="8"/>
  <c r="CB135" i="8"/>
  <c r="CD135" i="8"/>
  <c r="CA136" i="8"/>
  <c r="CB136" i="8"/>
  <c r="CC136" i="8"/>
  <c r="CD136" i="8"/>
  <c r="CE136" i="8"/>
  <c r="CA137" i="8"/>
  <c r="CB137" i="8"/>
  <c r="CC137" i="8"/>
  <c r="CD137" i="8"/>
  <c r="CA138" i="8"/>
  <c r="CB138" i="8"/>
  <c r="CC138" i="8"/>
  <c r="CD138" i="8"/>
  <c r="CE138" i="8"/>
  <c r="CA139" i="8"/>
  <c r="CB139" i="8"/>
  <c r="CC139" i="8"/>
  <c r="CD139" i="8"/>
  <c r="CE139" i="8"/>
  <c r="BZ140" i="8"/>
  <c r="CA140" i="8"/>
  <c r="CB140" i="8"/>
  <c r="CC140" i="8"/>
  <c r="CD140" i="8"/>
  <c r="CE140" i="8"/>
  <c r="CA141" i="8"/>
  <c r="CB141" i="8"/>
  <c r="CC141" i="8"/>
  <c r="CD141" i="8"/>
  <c r="CE141" i="8"/>
  <c r="CA142" i="8"/>
  <c r="CB142" i="8"/>
  <c r="CC142" i="8"/>
  <c r="CD142" i="8"/>
  <c r="CE142" i="8"/>
  <c r="BY143" i="8"/>
  <c r="BZ143" i="8"/>
  <c r="CA143" i="8"/>
  <c r="CB143" i="8"/>
  <c r="CC143" i="8"/>
  <c r="CD143" i="8"/>
  <c r="CE143" i="8"/>
  <c r="CF143" i="8"/>
  <c r="CA144" i="8"/>
  <c r="CB144" i="8"/>
  <c r="CC144" i="8"/>
  <c r="CD144" i="8"/>
  <c r="CE144" i="8"/>
  <c r="CA145" i="8"/>
  <c r="CC145" i="8"/>
  <c r="CD145" i="8"/>
  <c r="CE145" i="8"/>
  <c r="CA146" i="8"/>
  <c r="CB146" i="8"/>
  <c r="CC146" i="8"/>
  <c r="CD146" i="8"/>
  <c r="CE146" i="8"/>
  <c r="CA147" i="8"/>
  <c r="CB147" i="8"/>
  <c r="CC147" i="8"/>
  <c r="CD147" i="8"/>
  <c r="CE147" i="8"/>
  <c r="CA148" i="8"/>
  <c r="CB148" i="8"/>
  <c r="CC148" i="8"/>
  <c r="CD148" i="8"/>
  <c r="CE148" i="8"/>
  <c r="CA149" i="8"/>
  <c r="CB149" i="8"/>
  <c r="CC149" i="8"/>
  <c r="CD149" i="8"/>
  <c r="CE149" i="8"/>
  <c r="CA150" i="8"/>
  <c r="CB150" i="8"/>
  <c r="CC150" i="8"/>
  <c r="CD150" i="8"/>
  <c r="CE150" i="8"/>
  <c r="CA151" i="8"/>
  <c r="CB151" i="8"/>
  <c r="CC151" i="8"/>
  <c r="CD151" i="8"/>
  <c r="CE151" i="8"/>
  <c r="CA152" i="8"/>
  <c r="CB152" i="8"/>
  <c r="CC152" i="8"/>
  <c r="CD152" i="8"/>
  <c r="CE152" i="8"/>
  <c r="BY153" i="8"/>
  <c r="BZ153" i="8"/>
  <c r="CA153" i="8"/>
  <c r="CB153" i="8"/>
  <c r="CC153" i="8"/>
  <c r="CD153" i="8"/>
  <c r="CE153" i="8"/>
  <c r="BZ154" i="8"/>
  <c r="CA154" i="8"/>
  <c r="CB154" i="8"/>
  <c r="CC154" i="8"/>
  <c r="CD154" i="8"/>
  <c r="CE154" i="8"/>
  <c r="CA155" i="8"/>
  <c r="CB155" i="8"/>
  <c r="CC155" i="8"/>
  <c r="CD155" i="8"/>
  <c r="CE155" i="8"/>
  <c r="CA156" i="8"/>
  <c r="CB156" i="8"/>
  <c r="CC156" i="8"/>
  <c r="CD156" i="8"/>
  <c r="CE156" i="8"/>
  <c r="CA157" i="8"/>
  <c r="CB157" i="8"/>
  <c r="CC157" i="8"/>
  <c r="CD157" i="8"/>
  <c r="CE157" i="8"/>
  <c r="CA158" i="8"/>
  <c r="CB158" i="8"/>
  <c r="CC158" i="8"/>
  <c r="CD158" i="8"/>
  <c r="CE158" i="8"/>
  <c r="CA159" i="8"/>
  <c r="CB159" i="8"/>
  <c r="CC159" i="8"/>
  <c r="CD159" i="8"/>
  <c r="CE159" i="8"/>
  <c r="CA160" i="8"/>
  <c r="CB160" i="8"/>
  <c r="CC160" i="8"/>
  <c r="CD160" i="8"/>
  <c r="CE160" i="8"/>
  <c r="BZ161" i="8"/>
  <c r="CA161" i="8"/>
  <c r="CB161" i="8"/>
  <c r="CC161" i="8"/>
  <c r="CD161" i="8"/>
  <c r="CE161" i="8"/>
  <c r="BZ162" i="8"/>
  <c r="CA162" i="8"/>
  <c r="CB162" i="8"/>
  <c r="CC162" i="8"/>
  <c r="CD162" i="8"/>
  <c r="CE162" i="8"/>
  <c r="CA163" i="8"/>
  <c r="CB163" i="8"/>
  <c r="CC163" i="8"/>
  <c r="CD163" i="8"/>
  <c r="CE163" i="8"/>
  <c r="CA164" i="8"/>
  <c r="CB164" i="8"/>
  <c r="CC164" i="8"/>
  <c r="CD164" i="8"/>
  <c r="CE164" i="8"/>
  <c r="CA165" i="8"/>
  <c r="CB165" i="8"/>
  <c r="CC165" i="8"/>
  <c r="CD165" i="8"/>
  <c r="CE165" i="8"/>
  <c r="CB166" i="8"/>
  <c r="CE166" i="8"/>
  <c r="CA167" i="8"/>
  <c r="CB167" i="8"/>
  <c r="CC167" i="8"/>
  <c r="CD167" i="8"/>
  <c r="CE167" i="8"/>
  <c r="CA168" i="8"/>
  <c r="CB168" i="8"/>
  <c r="CC168" i="8"/>
  <c r="CD168" i="8"/>
  <c r="CE168" i="8"/>
  <c r="CA169" i="8"/>
  <c r="CB169" i="8"/>
  <c r="CC169" i="8"/>
  <c r="CD169" i="8"/>
  <c r="CE169" i="8"/>
  <c r="BZ170" i="8"/>
  <c r="CA170" i="8"/>
  <c r="CB170" i="8"/>
  <c r="CC170" i="8"/>
  <c r="CD170" i="8"/>
  <c r="CE170" i="8"/>
  <c r="CA171" i="8"/>
  <c r="CB171" i="8"/>
  <c r="CC171" i="8"/>
  <c r="CD171" i="8"/>
  <c r="CA172" i="8"/>
  <c r="CB172" i="8"/>
  <c r="CC172" i="8"/>
  <c r="CD172" i="8"/>
  <c r="CE172" i="8"/>
  <c r="CA173" i="8"/>
  <c r="CB173" i="8"/>
  <c r="CC173" i="8"/>
  <c r="CD173" i="8"/>
  <c r="CE173" i="8"/>
  <c r="CA174" i="8"/>
  <c r="CB174" i="8"/>
  <c r="CC174" i="8"/>
  <c r="CD174" i="8"/>
  <c r="CE174" i="8"/>
  <c r="CA175" i="8"/>
  <c r="CB175" i="8"/>
  <c r="CC175" i="8"/>
  <c r="CD175" i="8"/>
  <c r="CE175" i="8"/>
  <c r="CA176" i="8"/>
  <c r="CB176" i="8"/>
  <c r="CC176" i="8"/>
  <c r="CD176" i="8"/>
  <c r="CE176" i="8"/>
  <c r="CA177" i="8"/>
  <c r="CB177" i="8"/>
  <c r="CC177" i="8"/>
  <c r="CD177" i="8"/>
  <c r="CE177" i="8"/>
  <c r="CA178" i="8"/>
  <c r="CB178" i="8"/>
  <c r="CC178" i="8"/>
  <c r="CD178" i="8"/>
  <c r="CE178" i="8"/>
  <c r="CA179" i="8"/>
  <c r="CB179" i="8"/>
  <c r="CC179" i="8"/>
  <c r="CD179" i="8"/>
  <c r="CE179" i="8"/>
  <c r="CA180" i="8"/>
  <c r="CB180" i="8"/>
  <c r="CC180" i="8"/>
  <c r="CD180" i="8"/>
  <c r="CE180" i="8"/>
  <c r="CA181" i="8"/>
  <c r="CB181" i="8"/>
  <c r="CC181" i="8"/>
  <c r="CD181" i="8"/>
  <c r="CE181" i="8"/>
  <c r="CB182" i="8"/>
  <c r="CC182" i="8"/>
  <c r="CD182" i="8"/>
  <c r="CE182" i="8"/>
  <c r="CA183" i="8"/>
  <c r="CB183" i="8"/>
  <c r="CC183" i="8"/>
  <c r="CD183" i="8"/>
  <c r="CE183" i="8"/>
  <c r="CA184" i="8"/>
  <c r="CB184" i="8"/>
  <c r="CC184" i="8"/>
  <c r="CD184" i="8"/>
  <c r="CE184" i="8"/>
  <c r="CA185" i="8"/>
  <c r="CB185" i="8"/>
  <c r="CC185" i="8"/>
  <c r="CD185" i="8"/>
  <c r="CE185" i="8"/>
  <c r="CA186" i="8"/>
  <c r="CB186" i="8"/>
  <c r="CC186" i="8"/>
  <c r="CD186" i="8"/>
  <c r="CE186" i="8"/>
  <c r="CB187" i="8"/>
  <c r="CB188" i="8"/>
  <c r="CC188" i="8"/>
  <c r="CB189" i="8"/>
  <c r="CA190" i="8"/>
  <c r="CB190" i="8"/>
  <c r="CC190" i="8"/>
  <c r="CD190" i="8"/>
  <c r="CE190" i="8"/>
  <c r="CA191" i="8"/>
  <c r="CB191" i="8"/>
  <c r="CC191" i="8"/>
  <c r="CD191" i="8"/>
  <c r="CE191" i="8"/>
  <c r="CA192" i="8"/>
  <c r="CB192" i="8"/>
  <c r="CC192" i="8"/>
  <c r="CD192" i="8"/>
  <c r="CE192" i="8"/>
  <c r="CA193" i="8"/>
  <c r="CB193" i="8"/>
  <c r="CC193" i="8"/>
  <c r="CD193" i="8"/>
  <c r="CE193" i="8"/>
  <c r="BZ194" i="8"/>
  <c r="CA194" i="8"/>
  <c r="CB194" i="8"/>
  <c r="CC194" i="8"/>
  <c r="CD194" i="8"/>
  <c r="CE194" i="8"/>
  <c r="CA195" i="8"/>
  <c r="CB195" i="8"/>
  <c r="CC195" i="8"/>
  <c r="CD195" i="8"/>
  <c r="CE195" i="8"/>
  <c r="CA196" i="8"/>
  <c r="CB196" i="8"/>
  <c r="CC196" i="8"/>
  <c r="CD196" i="8"/>
  <c r="CE196" i="8"/>
  <c r="CA197" i="8"/>
  <c r="CB197" i="8"/>
  <c r="CC197" i="8"/>
  <c r="CD197" i="8"/>
  <c r="CE197" i="8"/>
  <c r="BZ198" i="8"/>
  <c r="CA198" i="8"/>
  <c r="CB198" i="8"/>
  <c r="CC198" i="8"/>
  <c r="CD198" i="8"/>
  <c r="CA199" i="8"/>
  <c r="CB199" i="8"/>
  <c r="CC199" i="8"/>
  <c r="CD199" i="8"/>
  <c r="CE199" i="8"/>
  <c r="BZ200" i="8"/>
  <c r="CA200" i="8"/>
  <c r="CB200" i="8"/>
  <c r="CC200" i="8"/>
  <c r="CD200" i="8"/>
  <c r="CE200" i="8"/>
  <c r="CA201" i="8"/>
  <c r="CB201" i="8"/>
  <c r="CC201" i="8"/>
  <c r="CD201" i="8"/>
  <c r="CE201" i="8"/>
  <c r="CA202" i="8"/>
  <c r="CB202" i="8"/>
  <c r="CC202" i="8"/>
  <c r="CD202" i="8"/>
  <c r="CE202" i="8"/>
  <c r="CA203" i="8"/>
  <c r="CB203" i="8"/>
  <c r="CC203" i="8"/>
  <c r="CD203" i="8"/>
  <c r="CE203" i="8"/>
  <c r="CA204" i="8"/>
  <c r="CB204" i="8"/>
  <c r="CC204" i="8"/>
  <c r="CD204" i="8"/>
  <c r="CE204" i="8"/>
  <c r="CA205" i="8"/>
  <c r="CB205" i="8"/>
  <c r="CA206" i="8"/>
  <c r="CB206" i="8"/>
  <c r="CC206" i="8"/>
  <c r="CD206" i="8"/>
  <c r="CE206" i="8"/>
  <c r="CA207" i="8"/>
  <c r="CB207" i="8"/>
  <c r="CD207" i="8"/>
  <c r="CA208" i="8"/>
  <c r="CB208" i="8"/>
  <c r="CC208" i="8"/>
  <c r="CD208" i="8"/>
  <c r="CE208" i="8"/>
  <c r="CA209" i="8"/>
  <c r="CB209" i="8"/>
  <c r="CC209" i="8"/>
  <c r="CD209" i="8"/>
  <c r="CE209" i="8"/>
  <c r="BZ210" i="8"/>
  <c r="CA210" i="8"/>
  <c r="CB210" i="8"/>
  <c r="CC210" i="8"/>
  <c r="CD210" i="8"/>
  <c r="CE210" i="8"/>
  <c r="CA2" i="8"/>
  <c r="CB2" i="8"/>
  <c r="CC2" i="8"/>
  <c r="CD2" i="8"/>
  <c r="CE2" i="8"/>
  <c r="BK211" i="8"/>
  <c r="BG4" i="8"/>
  <c r="BG5" i="8"/>
  <c r="BG6" i="8"/>
  <c r="BG7" i="8"/>
  <c r="BG8" i="8"/>
  <c r="BG9" i="8"/>
  <c r="BG10" i="8"/>
  <c r="BG11" i="8"/>
  <c r="BG12" i="8"/>
  <c r="BG13" i="8"/>
  <c r="BG14" i="8"/>
  <c r="BG15" i="8"/>
  <c r="BG16" i="8"/>
  <c r="BG17" i="8"/>
  <c r="BG18" i="8"/>
  <c r="BG19" i="8"/>
  <c r="BG20" i="8"/>
  <c r="BG21" i="8"/>
  <c r="BG22" i="8"/>
  <c r="BG23" i="8"/>
  <c r="BG24" i="8"/>
  <c r="BG25" i="8"/>
  <c r="BG26" i="8"/>
  <c r="BG27" i="8"/>
  <c r="BG28" i="8"/>
  <c r="BG29" i="8"/>
  <c r="BG30" i="8"/>
  <c r="BG31" i="8"/>
  <c r="BG32" i="8"/>
  <c r="BG33" i="8"/>
  <c r="BG34" i="8"/>
  <c r="BG35" i="8"/>
  <c r="BG36" i="8"/>
  <c r="BG37" i="8"/>
  <c r="BG38" i="8"/>
  <c r="BG39" i="8"/>
  <c r="BG40" i="8"/>
  <c r="BG41" i="8"/>
  <c r="BG42" i="8"/>
  <c r="BG43" i="8"/>
  <c r="BG44" i="8"/>
  <c r="BG45" i="8"/>
  <c r="BG46" i="8"/>
  <c r="BG48" i="8"/>
  <c r="BG49" i="8"/>
  <c r="BG50" i="8"/>
  <c r="BG51" i="8"/>
  <c r="BG52" i="8"/>
  <c r="BG53" i="8"/>
  <c r="BG54" i="8"/>
  <c r="BG55" i="8"/>
  <c r="BG56" i="8"/>
  <c r="BG59" i="8"/>
  <c r="BG60" i="8"/>
  <c r="BG61" i="8"/>
  <c r="BG62" i="8"/>
  <c r="BG63" i="8"/>
  <c r="BG64" i="8"/>
  <c r="BG65" i="8"/>
  <c r="BG67" i="8"/>
  <c r="BG68" i="8"/>
  <c r="BG69" i="8"/>
  <c r="BG70" i="8"/>
  <c r="BG71" i="8"/>
  <c r="BG72" i="8"/>
  <c r="BG74" i="8"/>
  <c r="BG75" i="8"/>
  <c r="BG76" i="8"/>
  <c r="BG77" i="8"/>
  <c r="BG78" i="8"/>
  <c r="BG79" i="8"/>
  <c r="BG80" i="8"/>
  <c r="BG81" i="8"/>
  <c r="BG82" i="8"/>
  <c r="BG83" i="8"/>
  <c r="BG84" i="8"/>
  <c r="BG85" i="8"/>
  <c r="BG86" i="8"/>
  <c r="BG87" i="8"/>
  <c r="BG88" i="8"/>
  <c r="BG89" i="8"/>
  <c r="BG90" i="8"/>
  <c r="BG91" i="8"/>
  <c r="BG92" i="8"/>
  <c r="BG94" i="8"/>
  <c r="BG95" i="8"/>
  <c r="BG96" i="8"/>
  <c r="BG97" i="8"/>
  <c r="BG98" i="8"/>
  <c r="BG99" i="8"/>
  <c r="BG100" i="8"/>
  <c r="BG102" i="8"/>
  <c r="BG103" i="8"/>
  <c r="BG104" i="8"/>
  <c r="BG105" i="8"/>
  <c r="BG106" i="8"/>
  <c r="BG107" i="8"/>
  <c r="BG109" i="8"/>
  <c r="BG110" i="8"/>
  <c r="BG111" i="8"/>
  <c r="BG112" i="8"/>
  <c r="BG113" i="8"/>
  <c r="BG114" i="8"/>
  <c r="BG115" i="8"/>
  <c r="BG116" i="8"/>
  <c r="BG117" i="8"/>
  <c r="BG119" i="8"/>
  <c r="BG120" i="8"/>
  <c r="BG122" i="8"/>
  <c r="BG123" i="8"/>
  <c r="BG124" i="8"/>
  <c r="BG125" i="8"/>
  <c r="BG126" i="8"/>
  <c r="BG127" i="8"/>
  <c r="BG129" i="8"/>
  <c r="BG130" i="8"/>
  <c r="BG131" i="8"/>
  <c r="BG132" i="8"/>
  <c r="BG133" i="8"/>
  <c r="BG136" i="8"/>
  <c r="BG137" i="8"/>
  <c r="BG138" i="8"/>
  <c r="BG139" i="8"/>
  <c r="BG140" i="8"/>
  <c r="BG141" i="8"/>
  <c r="BG142" i="8"/>
  <c r="BG143" i="8"/>
  <c r="BG144" i="8"/>
  <c r="BG145" i="8"/>
  <c r="BG146" i="8"/>
  <c r="BG147" i="8"/>
  <c r="BG148" i="8"/>
  <c r="BG149" i="8"/>
  <c r="BG150" i="8"/>
  <c r="BG151" i="8"/>
  <c r="BG152" i="8"/>
  <c r="BG153" i="8"/>
  <c r="BG154" i="8"/>
  <c r="BG155" i="8"/>
  <c r="BG156" i="8"/>
  <c r="BG157" i="8"/>
  <c r="BG158" i="8"/>
  <c r="BG159" i="8"/>
  <c r="BG160" i="8"/>
  <c r="BG161" i="8"/>
  <c r="BG162" i="8"/>
  <c r="BG163" i="8"/>
  <c r="BG164" i="8"/>
  <c r="BG165" i="8"/>
  <c r="BG167" i="8"/>
  <c r="BG168" i="8"/>
  <c r="BG169" i="8"/>
  <c r="BG170" i="8"/>
  <c r="BG171" i="8"/>
  <c r="BG172" i="8"/>
  <c r="BG173" i="8"/>
  <c r="BG174" i="8"/>
  <c r="BG175" i="8"/>
  <c r="BG176" i="8"/>
  <c r="BG177" i="8"/>
  <c r="BG178" i="8"/>
  <c r="BG179" i="8"/>
  <c r="BG180" i="8"/>
  <c r="BG181" i="8"/>
  <c r="BG182" i="8"/>
  <c r="BG183" i="8"/>
  <c r="BG184" i="8"/>
  <c r="BG185" i="8"/>
  <c r="BG186" i="8"/>
  <c r="BG187" i="8"/>
  <c r="BG190" i="8"/>
  <c r="BG191" i="8"/>
  <c r="BG192" i="8"/>
  <c r="BG193" i="8"/>
  <c r="BG194" i="8"/>
  <c r="BG195" i="8"/>
  <c r="BG196" i="8"/>
  <c r="BG197" i="8"/>
  <c r="BG198" i="8"/>
  <c r="BG199" i="8"/>
  <c r="BG200" i="8"/>
  <c r="BG201" i="8"/>
  <c r="BG202" i="8"/>
  <c r="BG203" i="8"/>
  <c r="BG204" i="8"/>
  <c r="BG205" i="8"/>
  <c r="BG206" i="8"/>
  <c r="BG207" i="8"/>
  <c r="BG208" i="8"/>
  <c r="BG209" i="8"/>
  <c r="BG210" i="8"/>
  <c r="BG2" i="8"/>
  <c r="H6" i="7"/>
  <c r="BG57" i="8" s="1"/>
  <c r="AY3" i="8"/>
  <c r="AZ3" i="8"/>
  <c r="BA3" i="8"/>
  <c r="BB3" i="8"/>
  <c r="BC3" i="8"/>
  <c r="BD3" i="8"/>
  <c r="BE3" i="8"/>
  <c r="BF3" i="8"/>
  <c r="AY4" i="8"/>
  <c r="AZ4" i="8"/>
  <c r="BA4" i="8"/>
  <c r="BB4" i="8"/>
  <c r="BC4" i="8"/>
  <c r="BD4" i="8"/>
  <c r="BE4" i="8"/>
  <c r="BF4" i="8"/>
  <c r="AY5" i="8"/>
  <c r="AZ5" i="8"/>
  <c r="BA5" i="8"/>
  <c r="BB5" i="8"/>
  <c r="BC5" i="8"/>
  <c r="BD5" i="8"/>
  <c r="BE5" i="8"/>
  <c r="BF5" i="8"/>
  <c r="AY6" i="8"/>
  <c r="AZ6" i="8"/>
  <c r="BA6" i="8"/>
  <c r="BB6" i="8"/>
  <c r="BC6" i="8"/>
  <c r="BD6" i="8"/>
  <c r="BE6" i="8"/>
  <c r="BF6" i="8"/>
  <c r="AY7" i="8"/>
  <c r="AZ7" i="8"/>
  <c r="BA7" i="8"/>
  <c r="BB7" i="8"/>
  <c r="BC7" i="8"/>
  <c r="BD7" i="8"/>
  <c r="BE7" i="8"/>
  <c r="BF7" i="8"/>
  <c r="AY8" i="8"/>
  <c r="AZ8" i="8"/>
  <c r="BA8" i="8"/>
  <c r="BB8" i="8"/>
  <c r="BC8" i="8"/>
  <c r="BD8" i="8"/>
  <c r="BE8" i="8"/>
  <c r="BF8" i="8"/>
  <c r="AY9" i="8"/>
  <c r="AZ9" i="8"/>
  <c r="BA9" i="8"/>
  <c r="BB9" i="8"/>
  <c r="BC9" i="8"/>
  <c r="BD9" i="8"/>
  <c r="BE9" i="8"/>
  <c r="BF9" i="8"/>
  <c r="AY10" i="8"/>
  <c r="AZ10" i="8"/>
  <c r="BA10" i="8"/>
  <c r="BB10" i="8"/>
  <c r="BC10" i="8"/>
  <c r="BD10" i="8"/>
  <c r="BE10" i="8"/>
  <c r="BF10" i="8"/>
  <c r="AY11" i="8"/>
  <c r="AZ11" i="8"/>
  <c r="BA11" i="8"/>
  <c r="BB11" i="8"/>
  <c r="BC11" i="8"/>
  <c r="BD11" i="8"/>
  <c r="BE11" i="8"/>
  <c r="BF11" i="8"/>
  <c r="AY12" i="8"/>
  <c r="AZ12" i="8"/>
  <c r="BA12" i="8"/>
  <c r="BB12" i="8"/>
  <c r="BC12" i="8"/>
  <c r="BD12" i="8"/>
  <c r="BE12" i="8"/>
  <c r="BF12" i="8"/>
  <c r="AY13" i="8"/>
  <c r="AZ13" i="8"/>
  <c r="BA13" i="8"/>
  <c r="BB13" i="8"/>
  <c r="BC13" i="8"/>
  <c r="BD13" i="8"/>
  <c r="BE13" i="8"/>
  <c r="BF13" i="8"/>
  <c r="AY14" i="8"/>
  <c r="AZ14" i="8"/>
  <c r="BA14" i="8"/>
  <c r="BB14" i="8"/>
  <c r="BC14" i="8"/>
  <c r="BD14" i="8"/>
  <c r="BE14" i="8"/>
  <c r="BF14" i="8"/>
  <c r="AY15" i="8"/>
  <c r="AZ15" i="8"/>
  <c r="BA15" i="8"/>
  <c r="BB15" i="8"/>
  <c r="BC15" i="8"/>
  <c r="BD15" i="8"/>
  <c r="BE15" i="8"/>
  <c r="BF15" i="8"/>
  <c r="AY16" i="8"/>
  <c r="AZ16" i="8"/>
  <c r="BA16" i="8"/>
  <c r="BB16" i="8"/>
  <c r="BC16" i="8"/>
  <c r="BD16" i="8"/>
  <c r="BE16" i="8"/>
  <c r="BF16" i="8"/>
  <c r="AY17" i="8"/>
  <c r="AZ17" i="8"/>
  <c r="BA17" i="8"/>
  <c r="BB17" i="8"/>
  <c r="BC17" i="8"/>
  <c r="BD17" i="8"/>
  <c r="BE17" i="8"/>
  <c r="BF17" i="8"/>
  <c r="AY18" i="8"/>
  <c r="AZ18" i="8"/>
  <c r="BA18" i="8"/>
  <c r="BB18" i="8"/>
  <c r="BC18" i="8"/>
  <c r="BD18" i="8"/>
  <c r="BE18" i="8"/>
  <c r="BF18" i="8"/>
  <c r="AY19" i="8"/>
  <c r="AZ19" i="8"/>
  <c r="BA19" i="8"/>
  <c r="BB19" i="8"/>
  <c r="BC19" i="8"/>
  <c r="BD19" i="8"/>
  <c r="BE19" i="8"/>
  <c r="BF19" i="8"/>
  <c r="AY20" i="8"/>
  <c r="AZ20" i="8"/>
  <c r="BA20" i="8"/>
  <c r="BB20" i="8"/>
  <c r="BC20" i="8"/>
  <c r="BD20" i="8"/>
  <c r="BE20" i="8"/>
  <c r="BF20" i="8"/>
  <c r="AY21" i="8"/>
  <c r="AZ21" i="8"/>
  <c r="BA21" i="8"/>
  <c r="BB21" i="8"/>
  <c r="BC21" i="8"/>
  <c r="BD21" i="8"/>
  <c r="BE21" i="8"/>
  <c r="BF21" i="8"/>
  <c r="AY22" i="8"/>
  <c r="AZ22" i="8"/>
  <c r="BA22" i="8"/>
  <c r="BB22" i="8"/>
  <c r="BC22" i="8"/>
  <c r="BD22" i="8"/>
  <c r="BE22" i="8"/>
  <c r="BF22" i="8"/>
  <c r="AY23" i="8"/>
  <c r="AZ23" i="8"/>
  <c r="BA23" i="8"/>
  <c r="BB23" i="8"/>
  <c r="BC23" i="8"/>
  <c r="BD23" i="8"/>
  <c r="BE23" i="8"/>
  <c r="BF23" i="8"/>
  <c r="AY24" i="8"/>
  <c r="AZ24" i="8"/>
  <c r="BA24" i="8"/>
  <c r="BB24" i="8"/>
  <c r="BC24" i="8"/>
  <c r="BD24" i="8"/>
  <c r="BE24" i="8"/>
  <c r="BF24" i="8"/>
  <c r="AY25" i="8"/>
  <c r="AZ25" i="8"/>
  <c r="BA25" i="8"/>
  <c r="BB25" i="8"/>
  <c r="BC25" i="8"/>
  <c r="BD25" i="8"/>
  <c r="BE25" i="8"/>
  <c r="BF25" i="8"/>
  <c r="AY26" i="8"/>
  <c r="AZ26" i="8"/>
  <c r="BA26" i="8"/>
  <c r="BB26" i="8"/>
  <c r="BC26" i="8"/>
  <c r="BD26" i="8"/>
  <c r="BE26" i="8"/>
  <c r="BF26" i="8"/>
  <c r="AY27" i="8"/>
  <c r="AZ27" i="8"/>
  <c r="BA27" i="8"/>
  <c r="BB27" i="8"/>
  <c r="BC27" i="8"/>
  <c r="BD27" i="8"/>
  <c r="BE27" i="8"/>
  <c r="BF27" i="8"/>
  <c r="AY28" i="8"/>
  <c r="AZ28" i="8"/>
  <c r="BA28" i="8"/>
  <c r="BB28" i="8"/>
  <c r="BC28" i="8"/>
  <c r="BD28" i="8"/>
  <c r="BE28" i="8"/>
  <c r="BF28" i="8"/>
  <c r="AY29" i="8"/>
  <c r="AZ29" i="8"/>
  <c r="BA29" i="8"/>
  <c r="BB29" i="8"/>
  <c r="BC29" i="8"/>
  <c r="BD29" i="8"/>
  <c r="BE29" i="8"/>
  <c r="BF29" i="8"/>
  <c r="AY30" i="8"/>
  <c r="AZ30" i="8"/>
  <c r="BA30" i="8"/>
  <c r="BB30" i="8"/>
  <c r="BC30" i="8"/>
  <c r="BD30" i="8"/>
  <c r="BE30" i="8"/>
  <c r="BF30" i="8"/>
  <c r="AY31" i="8"/>
  <c r="AZ31" i="8"/>
  <c r="BA31" i="8"/>
  <c r="BB31" i="8"/>
  <c r="BC31" i="8"/>
  <c r="BD31" i="8"/>
  <c r="BE31" i="8"/>
  <c r="BF31" i="8"/>
  <c r="AY32" i="8"/>
  <c r="AZ32" i="8"/>
  <c r="BA32" i="8"/>
  <c r="BB32" i="8"/>
  <c r="BC32" i="8"/>
  <c r="BD32" i="8"/>
  <c r="BE32" i="8"/>
  <c r="BF32" i="8"/>
  <c r="AY33" i="8"/>
  <c r="AZ33" i="8"/>
  <c r="BA33" i="8"/>
  <c r="BB33" i="8"/>
  <c r="BC33" i="8"/>
  <c r="BD33" i="8"/>
  <c r="BE33" i="8"/>
  <c r="BF33" i="8"/>
  <c r="AY34" i="8"/>
  <c r="AZ34" i="8"/>
  <c r="BA34" i="8"/>
  <c r="BB34" i="8"/>
  <c r="BC34" i="8"/>
  <c r="BD34" i="8"/>
  <c r="BE34" i="8"/>
  <c r="BF34" i="8"/>
  <c r="AY35" i="8"/>
  <c r="AZ35" i="8"/>
  <c r="BA35" i="8"/>
  <c r="BB35" i="8"/>
  <c r="BC35" i="8"/>
  <c r="BD35" i="8"/>
  <c r="BE35" i="8"/>
  <c r="BF35" i="8"/>
  <c r="AY36" i="8"/>
  <c r="AZ36" i="8"/>
  <c r="BA36" i="8"/>
  <c r="BB36" i="8"/>
  <c r="BC36" i="8"/>
  <c r="BD36" i="8"/>
  <c r="BE36" i="8"/>
  <c r="BF36" i="8"/>
  <c r="AY37" i="8"/>
  <c r="AZ37" i="8"/>
  <c r="BA37" i="8"/>
  <c r="BB37" i="8"/>
  <c r="BC37" i="8"/>
  <c r="BD37" i="8"/>
  <c r="BE37" i="8"/>
  <c r="BF37" i="8"/>
  <c r="AY38" i="8"/>
  <c r="AZ38" i="8"/>
  <c r="BA38" i="8"/>
  <c r="BB38" i="8"/>
  <c r="BC38" i="8"/>
  <c r="BD38" i="8"/>
  <c r="BE38" i="8"/>
  <c r="BF38" i="8"/>
  <c r="AY39" i="8"/>
  <c r="AZ39" i="8"/>
  <c r="BA39" i="8"/>
  <c r="BB39" i="8"/>
  <c r="BC39" i="8"/>
  <c r="BD39" i="8"/>
  <c r="BE39" i="8"/>
  <c r="BF39" i="8"/>
  <c r="AY40" i="8"/>
  <c r="AZ40" i="8"/>
  <c r="BA40" i="8"/>
  <c r="BB40" i="8"/>
  <c r="BC40" i="8"/>
  <c r="BD40" i="8"/>
  <c r="BE40" i="8"/>
  <c r="BF40" i="8"/>
  <c r="AY41" i="8"/>
  <c r="AZ41" i="8"/>
  <c r="BA41" i="8"/>
  <c r="BB41" i="8"/>
  <c r="BC41" i="8"/>
  <c r="BD41" i="8"/>
  <c r="BE41" i="8"/>
  <c r="BF41" i="8"/>
  <c r="AY42" i="8"/>
  <c r="AZ42" i="8"/>
  <c r="BA42" i="8"/>
  <c r="BB42" i="8"/>
  <c r="BC42" i="8"/>
  <c r="BD42" i="8"/>
  <c r="BE42" i="8"/>
  <c r="BF42" i="8"/>
  <c r="AY43" i="8"/>
  <c r="AZ43" i="8"/>
  <c r="BA43" i="8"/>
  <c r="BB43" i="8"/>
  <c r="BC43" i="8"/>
  <c r="BD43" i="8"/>
  <c r="BE43" i="8"/>
  <c r="BF43" i="8"/>
  <c r="AY44" i="8"/>
  <c r="AZ44" i="8"/>
  <c r="BA44" i="8"/>
  <c r="BB44" i="8"/>
  <c r="BC44" i="8"/>
  <c r="BD44" i="8"/>
  <c r="BE44" i="8"/>
  <c r="BF44" i="8"/>
  <c r="AY45" i="8"/>
  <c r="AZ45" i="8"/>
  <c r="BA45" i="8"/>
  <c r="BB45" i="8"/>
  <c r="BC45" i="8"/>
  <c r="BD45" i="8"/>
  <c r="BE45" i="8"/>
  <c r="BF45" i="8"/>
  <c r="AY46" i="8"/>
  <c r="AZ46" i="8"/>
  <c r="BA46" i="8"/>
  <c r="BB46" i="8"/>
  <c r="BC46" i="8"/>
  <c r="BD46" i="8"/>
  <c r="BE46" i="8"/>
  <c r="BF46" i="8"/>
  <c r="AY47" i="8"/>
  <c r="AZ47" i="8"/>
  <c r="BA47" i="8"/>
  <c r="BB47" i="8"/>
  <c r="BC47" i="8"/>
  <c r="BD47" i="8"/>
  <c r="BE47" i="8"/>
  <c r="BF47" i="8"/>
  <c r="AY48" i="8"/>
  <c r="AZ48" i="8"/>
  <c r="BA48" i="8"/>
  <c r="BB48" i="8"/>
  <c r="BC48" i="8"/>
  <c r="BD48" i="8"/>
  <c r="BE48" i="8"/>
  <c r="BF48" i="8"/>
  <c r="AY49" i="8"/>
  <c r="AZ49" i="8"/>
  <c r="BA49" i="8"/>
  <c r="BB49" i="8"/>
  <c r="BC49" i="8"/>
  <c r="BD49" i="8"/>
  <c r="BE49" i="8"/>
  <c r="BF49" i="8"/>
  <c r="AY50" i="8"/>
  <c r="AZ50" i="8"/>
  <c r="BA50" i="8"/>
  <c r="BB50" i="8"/>
  <c r="BC50" i="8"/>
  <c r="BD50" i="8"/>
  <c r="BE50" i="8"/>
  <c r="BF50" i="8"/>
  <c r="AY51" i="8"/>
  <c r="AZ51" i="8"/>
  <c r="BA51" i="8"/>
  <c r="BB51" i="8"/>
  <c r="BC51" i="8"/>
  <c r="BD51" i="8"/>
  <c r="BE51" i="8"/>
  <c r="BF51" i="8"/>
  <c r="AY52" i="8"/>
  <c r="AZ52" i="8"/>
  <c r="BA52" i="8"/>
  <c r="BB52" i="8"/>
  <c r="BC52" i="8"/>
  <c r="BD52" i="8"/>
  <c r="BE52" i="8"/>
  <c r="BF52" i="8"/>
  <c r="AY53" i="8"/>
  <c r="AZ53" i="8"/>
  <c r="BA53" i="8"/>
  <c r="BB53" i="8"/>
  <c r="BC53" i="8"/>
  <c r="BD53" i="8"/>
  <c r="BE53" i="8"/>
  <c r="BF53" i="8"/>
  <c r="AY54" i="8"/>
  <c r="AZ54" i="8"/>
  <c r="BA54" i="8"/>
  <c r="BB54" i="8"/>
  <c r="BC54" i="8"/>
  <c r="BD54" i="8"/>
  <c r="BE54" i="8"/>
  <c r="BF54" i="8"/>
  <c r="AY55" i="8"/>
  <c r="AZ55" i="8"/>
  <c r="BA55" i="8"/>
  <c r="BB55" i="8"/>
  <c r="BC55" i="8"/>
  <c r="BD55" i="8"/>
  <c r="BE55" i="8"/>
  <c r="BF55" i="8"/>
  <c r="AY56" i="8"/>
  <c r="AZ56" i="8"/>
  <c r="BA56" i="8"/>
  <c r="BB56" i="8"/>
  <c r="BC56" i="8"/>
  <c r="BD56" i="8"/>
  <c r="BE56" i="8"/>
  <c r="BF56" i="8"/>
  <c r="AY57" i="8"/>
  <c r="AZ57" i="8"/>
  <c r="BA57" i="8"/>
  <c r="BB57" i="8"/>
  <c r="BC57" i="8"/>
  <c r="BD57" i="8"/>
  <c r="BE57" i="8"/>
  <c r="BF57" i="8"/>
  <c r="AY58" i="8"/>
  <c r="AZ58" i="8"/>
  <c r="BA58" i="8"/>
  <c r="BB58" i="8"/>
  <c r="BC58" i="8"/>
  <c r="BD58" i="8"/>
  <c r="BE58" i="8"/>
  <c r="BF58" i="8"/>
  <c r="AY59" i="8"/>
  <c r="AZ59" i="8"/>
  <c r="BA59" i="8"/>
  <c r="BB59" i="8"/>
  <c r="BC59" i="8"/>
  <c r="BD59" i="8"/>
  <c r="BE59" i="8"/>
  <c r="BF59" i="8"/>
  <c r="AY60" i="8"/>
  <c r="AZ60" i="8"/>
  <c r="BA60" i="8"/>
  <c r="BB60" i="8"/>
  <c r="BC60" i="8"/>
  <c r="BD60" i="8"/>
  <c r="BE60" i="8"/>
  <c r="BF60" i="8"/>
  <c r="AY61" i="8"/>
  <c r="AZ61" i="8"/>
  <c r="BA61" i="8"/>
  <c r="BB61" i="8"/>
  <c r="BC61" i="8"/>
  <c r="BD61" i="8"/>
  <c r="BE61" i="8"/>
  <c r="BF61" i="8"/>
  <c r="AY62" i="8"/>
  <c r="AZ62" i="8"/>
  <c r="BA62" i="8"/>
  <c r="BB62" i="8"/>
  <c r="BC62" i="8"/>
  <c r="BD62" i="8"/>
  <c r="BE62" i="8"/>
  <c r="BF62" i="8"/>
  <c r="AY63" i="8"/>
  <c r="AZ63" i="8"/>
  <c r="BA63" i="8"/>
  <c r="BB63" i="8"/>
  <c r="BC63" i="8"/>
  <c r="BD63" i="8"/>
  <c r="BE63" i="8"/>
  <c r="BF63" i="8"/>
  <c r="AY64" i="8"/>
  <c r="AZ64" i="8"/>
  <c r="BA64" i="8"/>
  <c r="BB64" i="8"/>
  <c r="BC64" i="8"/>
  <c r="BD64" i="8"/>
  <c r="BE64" i="8"/>
  <c r="BF64" i="8"/>
  <c r="AY65" i="8"/>
  <c r="AZ65" i="8"/>
  <c r="BA65" i="8"/>
  <c r="BB65" i="8"/>
  <c r="BC65" i="8"/>
  <c r="BD65" i="8"/>
  <c r="BE65" i="8"/>
  <c r="BF65" i="8"/>
  <c r="AY66" i="8"/>
  <c r="AZ66" i="8"/>
  <c r="BA66" i="8"/>
  <c r="BB66" i="8"/>
  <c r="BC66" i="8"/>
  <c r="BD66" i="8"/>
  <c r="BE66" i="8"/>
  <c r="BF66" i="8"/>
  <c r="AY67" i="8"/>
  <c r="AZ67" i="8"/>
  <c r="BA67" i="8"/>
  <c r="BB67" i="8"/>
  <c r="BC67" i="8"/>
  <c r="BD67" i="8"/>
  <c r="BE67" i="8"/>
  <c r="BF67" i="8"/>
  <c r="AY68" i="8"/>
  <c r="AZ68" i="8"/>
  <c r="BA68" i="8"/>
  <c r="BB68" i="8"/>
  <c r="BC68" i="8"/>
  <c r="BD68" i="8"/>
  <c r="BE68" i="8"/>
  <c r="BF68" i="8"/>
  <c r="AY69" i="8"/>
  <c r="AZ69" i="8"/>
  <c r="BA69" i="8"/>
  <c r="BB69" i="8"/>
  <c r="BC69" i="8"/>
  <c r="BD69" i="8"/>
  <c r="BE69" i="8"/>
  <c r="BF69" i="8"/>
  <c r="AY70" i="8"/>
  <c r="AZ70" i="8"/>
  <c r="BA70" i="8"/>
  <c r="BB70" i="8"/>
  <c r="BC70" i="8"/>
  <c r="BD70" i="8"/>
  <c r="BE70" i="8"/>
  <c r="BF70" i="8"/>
  <c r="AY71" i="8"/>
  <c r="AZ71" i="8"/>
  <c r="BA71" i="8"/>
  <c r="BB71" i="8"/>
  <c r="BC71" i="8"/>
  <c r="BD71" i="8"/>
  <c r="BE71" i="8"/>
  <c r="BF71" i="8"/>
  <c r="AY72" i="8"/>
  <c r="AZ72" i="8"/>
  <c r="BA72" i="8"/>
  <c r="BB72" i="8"/>
  <c r="BC72" i="8"/>
  <c r="BD72" i="8"/>
  <c r="BE72" i="8"/>
  <c r="BF72" i="8"/>
  <c r="AY73" i="8"/>
  <c r="AZ73" i="8"/>
  <c r="BA73" i="8"/>
  <c r="BB73" i="8"/>
  <c r="BC73" i="8"/>
  <c r="BD73" i="8"/>
  <c r="BE73" i="8"/>
  <c r="BF73" i="8"/>
  <c r="AY74" i="8"/>
  <c r="AZ74" i="8"/>
  <c r="BA74" i="8"/>
  <c r="BB74" i="8"/>
  <c r="BC74" i="8"/>
  <c r="BD74" i="8"/>
  <c r="BE74" i="8"/>
  <c r="BF74" i="8"/>
  <c r="AY75" i="8"/>
  <c r="AZ75" i="8"/>
  <c r="BA75" i="8"/>
  <c r="BB75" i="8"/>
  <c r="BC75" i="8"/>
  <c r="BD75" i="8"/>
  <c r="BE75" i="8"/>
  <c r="BF75" i="8"/>
  <c r="AY76" i="8"/>
  <c r="AZ76" i="8"/>
  <c r="BA76" i="8"/>
  <c r="BB76" i="8"/>
  <c r="BC76" i="8"/>
  <c r="BD76" i="8"/>
  <c r="BE76" i="8"/>
  <c r="BF76" i="8"/>
  <c r="AY77" i="8"/>
  <c r="AZ77" i="8"/>
  <c r="BA77" i="8"/>
  <c r="BB77" i="8"/>
  <c r="BC77" i="8"/>
  <c r="BD77" i="8"/>
  <c r="BE77" i="8"/>
  <c r="BF77" i="8"/>
  <c r="AY78" i="8"/>
  <c r="AZ78" i="8"/>
  <c r="BA78" i="8"/>
  <c r="BB78" i="8"/>
  <c r="BC78" i="8"/>
  <c r="BD78" i="8"/>
  <c r="BE78" i="8"/>
  <c r="BF78" i="8"/>
  <c r="AY79" i="8"/>
  <c r="AZ79" i="8"/>
  <c r="BA79" i="8"/>
  <c r="BB79" i="8"/>
  <c r="BC79" i="8"/>
  <c r="BD79" i="8"/>
  <c r="BE79" i="8"/>
  <c r="BF79" i="8"/>
  <c r="AY80" i="8"/>
  <c r="AZ80" i="8"/>
  <c r="BA80" i="8"/>
  <c r="BB80" i="8"/>
  <c r="BC80" i="8"/>
  <c r="BD80" i="8"/>
  <c r="BE80" i="8"/>
  <c r="BF80" i="8"/>
  <c r="AY81" i="8"/>
  <c r="AZ81" i="8"/>
  <c r="BA81" i="8"/>
  <c r="BB81" i="8"/>
  <c r="BC81" i="8"/>
  <c r="BD81" i="8"/>
  <c r="BE81" i="8"/>
  <c r="BF81" i="8"/>
  <c r="AY82" i="8"/>
  <c r="AZ82" i="8"/>
  <c r="BA82" i="8"/>
  <c r="BB82" i="8"/>
  <c r="BC82" i="8"/>
  <c r="BD82" i="8"/>
  <c r="BE82" i="8"/>
  <c r="BF82" i="8"/>
  <c r="AY83" i="8"/>
  <c r="AZ83" i="8"/>
  <c r="BA83" i="8"/>
  <c r="BB83" i="8"/>
  <c r="BC83" i="8"/>
  <c r="BD83" i="8"/>
  <c r="BE83" i="8"/>
  <c r="BF83" i="8"/>
  <c r="AY84" i="8"/>
  <c r="AZ84" i="8"/>
  <c r="BA84" i="8"/>
  <c r="BB84" i="8"/>
  <c r="BC84" i="8"/>
  <c r="BD84" i="8"/>
  <c r="BE84" i="8"/>
  <c r="BF84" i="8"/>
  <c r="AY85" i="8"/>
  <c r="AZ85" i="8"/>
  <c r="BA85" i="8"/>
  <c r="BB85" i="8"/>
  <c r="BC85" i="8"/>
  <c r="BD85" i="8"/>
  <c r="BE85" i="8"/>
  <c r="BF85" i="8"/>
  <c r="AY86" i="8"/>
  <c r="AZ86" i="8"/>
  <c r="BA86" i="8"/>
  <c r="BB86" i="8"/>
  <c r="BC86" i="8"/>
  <c r="BD86" i="8"/>
  <c r="BE86" i="8"/>
  <c r="BF86" i="8"/>
  <c r="AY87" i="8"/>
  <c r="AZ87" i="8"/>
  <c r="BA87" i="8"/>
  <c r="BB87" i="8"/>
  <c r="BC87" i="8"/>
  <c r="BD87" i="8"/>
  <c r="BE87" i="8"/>
  <c r="BF87" i="8"/>
  <c r="AY88" i="8"/>
  <c r="AZ88" i="8"/>
  <c r="BA88" i="8"/>
  <c r="BB88" i="8"/>
  <c r="BC88" i="8"/>
  <c r="BD88" i="8"/>
  <c r="BE88" i="8"/>
  <c r="BF88" i="8"/>
  <c r="AY89" i="8"/>
  <c r="AZ89" i="8"/>
  <c r="BA89" i="8"/>
  <c r="BB89" i="8"/>
  <c r="BC89" i="8"/>
  <c r="BD89" i="8"/>
  <c r="BE89" i="8"/>
  <c r="BF89" i="8"/>
  <c r="AY90" i="8"/>
  <c r="AZ90" i="8"/>
  <c r="BA90" i="8"/>
  <c r="BB90" i="8"/>
  <c r="BC90" i="8"/>
  <c r="BD90" i="8"/>
  <c r="BE90" i="8"/>
  <c r="BF90" i="8"/>
  <c r="AY91" i="8"/>
  <c r="AZ91" i="8"/>
  <c r="BA91" i="8"/>
  <c r="BB91" i="8"/>
  <c r="BC91" i="8"/>
  <c r="BD91" i="8"/>
  <c r="BE91" i="8"/>
  <c r="BF91" i="8"/>
  <c r="AY92" i="8"/>
  <c r="AZ92" i="8"/>
  <c r="BA92" i="8"/>
  <c r="BB92" i="8"/>
  <c r="BC92" i="8"/>
  <c r="BD92" i="8"/>
  <c r="BE92" i="8"/>
  <c r="BF92" i="8"/>
  <c r="AY93" i="8"/>
  <c r="AZ93" i="8"/>
  <c r="BA93" i="8"/>
  <c r="BB93" i="8"/>
  <c r="BC93" i="8"/>
  <c r="BD93" i="8"/>
  <c r="BE93" i="8"/>
  <c r="BF93" i="8"/>
  <c r="AY94" i="8"/>
  <c r="AZ94" i="8"/>
  <c r="BA94" i="8"/>
  <c r="BB94" i="8"/>
  <c r="BC94" i="8"/>
  <c r="BD94" i="8"/>
  <c r="BE94" i="8"/>
  <c r="BF94" i="8"/>
  <c r="AY95" i="8"/>
  <c r="AZ95" i="8"/>
  <c r="BA95" i="8"/>
  <c r="BB95" i="8"/>
  <c r="BC95" i="8"/>
  <c r="BD95" i="8"/>
  <c r="BE95" i="8"/>
  <c r="BF95" i="8"/>
  <c r="AY96" i="8"/>
  <c r="AZ96" i="8"/>
  <c r="BA96" i="8"/>
  <c r="BB96" i="8"/>
  <c r="BC96" i="8"/>
  <c r="BD96" i="8"/>
  <c r="BE96" i="8"/>
  <c r="BF96" i="8"/>
  <c r="AY97" i="8"/>
  <c r="AZ97" i="8"/>
  <c r="BA97" i="8"/>
  <c r="BB97" i="8"/>
  <c r="BC97" i="8"/>
  <c r="BD97" i="8"/>
  <c r="BE97" i="8"/>
  <c r="BF97" i="8"/>
  <c r="AY98" i="8"/>
  <c r="AZ98" i="8"/>
  <c r="BA98" i="8"/>
  <c r="BB98" i="8"/>
  <c r="BC98" i="8"/>
  <c r="BD98" i="8"/>
  <c r="BE98" i="8"/>
  <c r="BF98" i="8"/>
  <c r="AY99" i="8"/>
  <c r="AZ99" i="8"/>
  <c r="BA99" i="8"/>
  <c r="BB99" i="8"/>
  <c r="BC99" i="8"/>
  <c r="BD99" i="8"/>
  <c r="BE99" i="8"/>
  <c r="BF99" i="8"/>
  <c r="AY100" i="8"/>
  <c r="AZ100" i="8"/>
  <c r="BA100" i="8"/>
  <c r="BB100" i="8"/>
  <c r="BC100" i="8"/>
  <c r="BD100" i="8"/>
  <c r="BE100" i="8"/>
  <c r="BF100" i="8"/>
  <c r="AY101" i="8"/>
  <c r="AZ101" i="8"/>
  <c r="BA101" i="8"/>
  <c r="BB101" i="8"/>
  <c r="BC101" i="8"/>
  <c r="BD101" i="8"/>
  <c r="BE101" i="8"/>
  <c r="BF101" i="8"/>
  <c r="AY102" i="8"/>
  <c r="AZ102" i="8"/>
  <c r="BA102" i="8"/>
  <c r="BB102" i="8"/>
  <c r="BC102" i="8"/>
  <c r="BD102" i="8"/>
  <c r="BE102" i="8"/>
  <c r="BF102" i="8"/>
  <c r="AY103" i="8"/>
  <c r="AZ103" i="8"/>
  <c r="BA103" i="8"/>
  <c r="BB103" i="8"/>
  <c r="BC103" i="8"/>
  <c r="BD103" i="8"/>
  <c r="BE103" i="8"/>
  <c r="BF103" i="8"/>
  <c r="AY104" i="8"/>
  <c r="AZ104" i="8"/>
  <c r="BA104" i="8"/>
  <c r="BB104" i="8"/>
  <c r="BC104" i="8"/>
  <c r="BD104" i="8"/>
  <c r="BE104" i="8"/>
  <c r="BF104" i="8"/>
  <c r="AY105" i="8"/>
  <c r="AZ105" i="8"/>
  <c r="BA105" i="8"/>
  <c r="BB105" i="8"/>
  <c r="BC105" i="8"/>
  <c r="BD105" i="8"/>
  <c r="BE105" i="8"/>
  <c r="BF105" i="8"/>
  <c r="AY106" i="8"/>
  <c r="AZ106" i="8"/>
  <c r="BA106" i="8"/>
  <c r="BB106" i="8"/>
  <c r="BC106" i="8"/>
  <c r="BD106" i="8"/>
  <c r="BE106" i="8"/>
  <c r="BF106" i="8"/>
  <c r="AY107" i="8"/>
  <c r="AZ107" i="8"/>
  <c r="BA107" i="8"/>
  <c r="BB107" i="8"/>
  <c r="BC107" i="8"/>
  <c r="BD107" i="8"/>
  <c r="BE107" i="8"/>
  <c r="BF107" i="8"/>
  <c r="AY108" i="8"/>
  <c r="AZ108" i="8"/>
  <c r="BA108" i="8"/>
  <c r="BB108" i="8"/>
  <c r="BC108" i="8"/>
  <c r="BD108" i="8"/>
  <c r="BE108" i="8"/>
  <c r="BF108" i="8"/>
  <c r="AY109" i="8"/>
  <c r="AZ109" i="8"/>
  <c r="BA109" i="8"/>
  <c r="BB109" i="8"/>
  <c r="BC109" i="8"/>
  <c r="BD109" i="8"/>
  <c r="BE109" i="8"/>
  <c r="BF109" i="8"/>
  <c r="AY110" i="8"/>
  <c r="AZ110" i="8"/>
  <c r="BA110" i="8"/>
  <c r="BB110" i="8"/>
  <c r="BC110" i="8"/>
  <c r="BD110" i="8"/>
  <c r="BE110" i="8"/>
  <c r="BF110" i="8"/>
  <c r="AY111" i="8"/>
  <c r="AZ111" i="8"/>
  <c r="BA111" i="8"/>
  <c r="BB111" i="8"/>
  <c r="BC111" i="8"/>
  <c r="BD111" i="8"/>
  <c r="BE111" i="8"/>
  <c r="BF111" i="8"/>
  <c r="AY112" i="8"/>
  <c r="AZ112" i="8"/>
  <c r="BA112" i="8"/>
  <c r="BB112" i="8"/>
  <c r="BC112" i="8"/>
  <c r="BD112" i="8"/>
  <c r="BE112" i="8"/>
  <c r="BF112" i="8"/>
  <c r="AY113" i="8"/>
  <c r="AZ113" i="8"/>
  <c r="BA113" i="8"/>
  <c r="BB113" i="8"/>
  <c r="BC113" i="8"/>
  <c r="BD113" i="8"/>
  <c r="BE113" i="8"/>
  <c r="BF113" i="8"/>
  <c r="AY114" i="8"/>
  <c r="AZ114" i="8"/>
  <c r="BA114" i="8"/>
  <c r="BB114" i="8"/>
  <c r="BC114" i="8"/>
  <c r="BD114" i="8"/>
  <c r="BE114" i="8"/>
  <c r="BF114" i="8"/>
  <c r="AY115" i="8"/>
  <c r="AZ115" i="8"/>
  <c r="BA115" i="8"/>
  <c r="BB115" i="8"/>
  <c r="BC115" i="8"/>
  <c r="BD115" i="8"/>
  <c r="BE115" i="8"/>
  <c r="BF115" i="8"/>
  <c r="AY116" i="8"/>
  <c r="AZ116" i="8"/>
  <c r="BA116" i="8"/>
  <c r="BB116" i="8"/>
  <c r="BC116" i="8"/>
  <c r="BD116" i="8"/>
  <c r="BE116" i="8"/>
  <c r="BF116" i="8"/>
  <c r="AY117" i="8"/>
  <c r="AZ117" i="8"/>
  <c r="BA117" i="8"/>
  <c r="BB117" i="8"/>
  <c r="BC117" i="8"/>
  <c r="BD117" i="8"/>
  <c r="BE117" i="8"/>
  <c r="BF117" i="8"/>
  <c r="AY118" i="8"/>
  <c r="AZ118" i="8"/>
  <c r="BA118" i="8"/>
  <c r="BB118" i="8"/>
  <c r="BC118" i="8"/>
  <c r="BD118" i="8"/>
  <c r="BE118" i="8"/>
  <c r="BF118" i="8"/>
  <c r="AY119" i="8"/>
  <c r="AZ119" i="8"/>
  <c r="BA119" i="8"/>
  <c r="BB119" i="8"/>
  <c r="BC119" i="8"/>
  <c r="BD119" i="8"/>
  <c r="BE119" i="8"/>
  <c r="BF119" i="8"/>
  <c r="AY120" i="8"/>
  <c r="AZ120" i="8"/>
  <c r="BA120" i="8"/>
  <c r="BB120" i="8"/>
  <c r="BC120" i="8"/>
  <c r="BD120" i="8"/>
  <c r="BE120" i="8"/>
  <c r="BF120" i="8"/>
  <c r="AY121" i="8"/>
  <c r="AZ121" i="8"/>
  <c r="BA121" i="8"/>
  <c r="BB121" i="8"/>
  <c r="BC121" i="8"/>
  <c r="BD121" i="8"/>
  <c r="BE121" i="8"/>
  <c r="BF121" i="8"/>
  <c r="AY122" i="8"/>
  <c r="AZ122" i="8"/>
  <c r="BA122" i="8"/>
  <c r="BB122" i="8"/>
  <c r="BC122" i="8"/>
  <c r="BD122" i="8"/>
  <c r="BE122" i="8"/>
  <c r="BF122" i="8"/>
  <c r="AY123" i="8"/>
  <c r="AZ123" i="8"/>
  <c r="BA123" i="8"/>
  <c r="BB123" i="8"/>
  <c r="BC123" i="8"/>
  <c r="BD123" i="8"/>
  <c r="BE123" i="8"/>
  <c r="BF123" i="8"/>
  <c r="AY124" i="8"/>
  <c r="AZ124" i="8"/>
  <c r="BA124" i="8"/>
  <c r="BB124" i="8"/>
  <c r="BC124" i="8"/>
  <c r="BD124" i="8"/>
  <c r="BE124" i="8"/>
  <c r="BF124" i="8"/>
  <c r="AY125" i="8"/>
  <c r="AZ125" i="8"/>
  <c r="BA125" i="8"/>
  <c r="BB125" i="8"/>
  <c r="BC125" i="8"/>
  <c r="BD125" i="8"/>
  <c r="BE125" i="8"/>
  <c r="BF125" i="8"/>
  <c r="AY126" i="8"/>
  <c r="AZ126" i="8"/>
  <c r="BA126" i="8"/>
  <c r="BB126" i="8"/>
  <c r="BC126" i="8"/>
  <c r="BD126" i="8"/>
  <c r="BE126" i="8"/>
  <c r="BF126" i="8"/>
  <c r="AY127" i="8"/>
  <c r="AZ127" i="8"/>
  <c r="BA127" i="8"/>
  <c r="BB127" i="8"/>
  <c r="BC127" i="8"/>
  <c r="BD127" i="8"/>
  <c r="BE127" i="8"/>
  <c r="BF127" i="8"/>
  <c r="AY128" i="8"/>
  <c r="AZ128" i="8"/>
  <c r="BA128" i="8"/>
  <c r="BB128" i="8"/>
  <c r="BC128" i="8"/>
  <c r="BD128" i="8"/>
  <c r="BE128" i="8"/>
  <c r="BF128" i="8"/>
  <c r="AY129" i="8"/>
  <c r="AZ129" i="8"/>
  <c r="BA129" i="8"/>
  <c r="BB129" i="8"/>
  <c r="BC129" i="8"/>
  <c r="BD129" i="8"/>
  <c r="BE129" i="8"/>
  <c r="BF129" i="8"/>
  <c r="AY130" i="8"/>
  <c r="AZ130" i="8"/>
  <c r="BA130" i="8"/>
  <c r="BB130" i="8"/>
  <c r="BC130" i="8"/>
  <c r="BD130" i="8"/>
  <c r="BE130" i="8"/>
  <c r="BF130" i="8"/>
  <c r="AY131" i="8"/>
  <c r="AZ131" i="8"/>
  <c r="BA131" i="8"/>
  <c r="BB131" i="8"/>
  <c r="BC131" i="8"/>
  <c r="BD131" i="8"/>
  <c r="BE131" i="8"/>
  <c r="BF131" i="8"/>
  <c r="AY132" i="8"/>
  <c r="AZ132" i="8"/>
  <c r="BA132" i="8"/>
  <c r="BB132" i="8"/>
  <c r="BC132" i="8"/>
  <c r="BD132" i="8"/>
  <c r="BE132" i="8"/>
  <c r="BF132" i="8"/>
  <c r="AY133" i="8"/>
  <c r="AZ133" i="8"/>
  <c r="BA133" i="8"/>
  <c r="BB133" i="8"/>
  <c r="BC133" i="8"/>
  <c r="BD133" i="8"/>
  <c r="BE133" i="8"/>
  <c r="BF133" i="8"/>
  <c r="AY134" i="8"/>
  <c r="AZ134" i="8"/>
  <c r="BA134" i="8"/>
  <c r="BB134" i="8"/>
  <c r="BC134" i="8"/>
  <c r="BD134" i="8"/>
  <c r="BE134" i="8"/>
  <c r="BF134" i="8"/>
  <c r="AY135" i="8"/>
  <c r="AZ135" i="8"/>
  <c r="BA135" i="8"/>
  <c r="BB135" i="8"/>
  <c r="BC135" i="8"/>
  <c r="BD135" i="8"/>
  <c r="BE135" i="8"/>
  <c r="BF135" i="8"/>
  <c r="AY136" i="8"/>
  <c r="AZ136" i="8"/>
  <c r="BA136" i="8"/>
  <c r="BB136" i="8"/>
  <c r="BC136" i="8"/>
  <c r="BD136" i="8"/>
  <c r="BE136" i="8"/>
  <c r="BF136" i="8"/>
  <c r="AY137" i="8"/>
  <c r="AZ137" i="8"/>
  <c r="BA137" i="8"/>
  <c r="BB137" i="8"/>
  <c r="BC137" i="8"/>
  <c r="BD137" i="8"/>
  <c r="BE137" i="8"/>
  <c r="BF137" i="8"/>
  <c r="AY138" i="8"/>
  <c r="AZ138" i="8"/>
  <c r="BA138" i="8"/>
  <c r="BB138" i="8"/>
  <c r="BC138" i="8"/>
  <c r="BD138" i="8"/>
  <c r="BE138" i="8"/>
  <c r="BF138" i="8"/>
  <c r="AY139" i="8"/>
  <c r="AZ139" i="8"/>
  <c r="BA139" i="8"/>
  <c r="BB139" i="8"/>
  <c r="BC139" i="8"/>
  <c r="BD139" i="8"/>
  <c r="BE139" i="8"/>
  <c r="BF139" i="8"/>
  <c r="AY140" i="8"/>
  <c r="AZ140" i="8"/>
  <c r="BA140" i="8"/>
  <c r="BB140" i="8"/>
  <c r="BC140" i="8"/>
  <c r="BD140" i="8"/>
  <c r="BE140" i="8"/>
  <c r="BF140" i="8"/>
  <c r="AY141" i="8"/>
  <c r="AZ141" i="8"/>
  <c r="BA141" i="8"/>
  <c r="BB141" i="8"/>
  <c r="BC141" i="8"/>
  <c r="BD141" i="8"/>
  <c r="BE141" i="8"/>
  <c r="BF141" i="8"/>
  <c r="AY142" i="8"/>
  <c r="AZ142" i="8"/>
  <c r="BA142" i="8"/>
  <c r="BB142" i="8"/>
  <c r="BC142" i="8"/>
  <c r="BD142" i="8"/>
  <c r="BE142" i="8"/>
  <c r="BF142" i="8"/>
  <c r="AY143" i="8"/>
  <c r="AZ143" i="8"/>
  <c r="BA143" i="8"/>
  <c r="BB143" i="8"/>
  <c r="BC143" i="8"/>
  <c r="BD143" i="8"/>
  <c r="BE143" i="8"/>
  <c r="BF143" i="8"/>
  <c r="AY144" i="8"/>
  <c r="AZ144" i="8"/>
  <c r="BA144" i="8"/>
  <c r="BB144" i="8"/>
  <c r="BC144" i="8"/>
  <c r="BD144" i="8"/>
  <c r="BE144" i="8"/>
  <c r="BF144" i="8"/>
  <c r="AY145" i="8"/>
  <c r="AZ145" i="8"/>
  <c r="BA145" i="8"/>
  <c r="BB145" i="8"/>
  <c r="BC145" i="8"/>
  <c r="BD145" i="8"/>
  <c r="BE145" i="8"/>
  <c r="BF145" i="8"/>
  <c r="AY146" i="8"/>
  <c r="AZ146" i="8"/>
  <c r="BA146" i="8"/>
  <c r="BB146" i="8"/>
  <c r="BC146" i="8"/>
  <c r="BD146" i="8"/>
  <c r="BE146" i="8"/>
  <c r="BF146" i="8"/>
  <c r="AY147" i="8"/>
  <c r="AZ147" i="8"/>
  <c r="BA147" i="8"/>
  <c r="BB147" i="8"/>
  <c r="BC147" i="8"/>
  <c r="BD147" i="8"/>
  <c r="BE147" i="8"/>
  <c r="BF147" i="8"/>
  <c r="AY148" i="8"/>
  <c r="AZ148" i="8"/>
  <c r="BA148" i="8"/>
  <c r="BB148" i="8"/>
  <c r="BC148" i="8"/>
  <c r="BD148" i="8"/>
  <c r="BE148" i="8"/>
  <c r="BF148" i="8"/>
  <c r="AY149" i="8"/>
  <c r="AZ149" i="8"/>
  <c r="BA149" i="8"/>
  <c r="BB149" i="8"/>
  <c r="BC149" i="8"/>
  <c r="BD149" i="8"/>
  <c r="BE149" i="8"/>
  <c r="BF149" i="8"/>
  <c r="AY150" i="8"/>
  <c r="AZ150" i="8"/>
  <c r="BA150" i="8"/>
  <c r="BB150" i="8"/>
  <c r="BC150" i="8"/>
  <c r="BD150" i="8"/>
  <c r="BE150" i="8"/>
  <c r="BF150" i="8"/>
  <c r="AY151" i="8"/>
  <c r="AZ151" i="8"/>
  <c r="BA151" i="8"/>
  <c r="BB151" i="8"/>
  <c r="BC151" i="8"/>
  <c r="BD151" i="8"/>
  <c r="BE151" i="8"/>
  <c r="BF151" i="8"/>
  <c r="AY152" i="8"/>
  <c r="AZ152" i="8"/>
  <c r="BA152" i="8"/>
  <c r="BB152" i="8"/>
  <c r="BC152" i="8"/>
  <c r="BD152" i="8"/>
  <c r="BE152" i="8"/>
  <c r="BF152" i="8"/>
  <c r="AY153" i="8"/>
  <c r="AZ153" i="8"/>
  <c r="BA153" i="8"/>
  <c r="BB153" i="8"/>
  <c r="BC153" i="8"/>
  <c r="BD153" i="8"/>
  <c r="BE153" i="8"/>
  <c r="BF153" i="8"/>
  <c r="AY154" i="8"/>
  <c r="AZ154" i="8"/>
  <c r="BA154" i="8"/>
  <c r="BB154" i="8"/>
  <c r="BC154" i="8"/>
  <c r="BD154" i="8"/>
  <c r="BE154" i="8"/>
  <c r="BF154" i="8"/>
  <c r="AY155" i="8"/>
  <c r="AZ155" i="8"/>
  <c r="BA155" i="8"/>
  <c r="BB155" i="8"/>
  <c r="BC155" i="8"/>
  <c r="BD155" i="8"/>
  <c r="BE155" i="8"/>
  <c r="BF155" i="8"/>
  <c r="AY156" i="8"/>
  <c r="AZ156" i="8"/>
  <c r="BA156" i="8"/>
  <c r="BB156" i="8"/>
  <c r="BC156" i="8"/>
  <c r="BD156" i="8"/>
  <c r="BE156" i="8"/>
  <c r="BF156" i="8"/>
  <c r="AY157" i="8"/>
  <c r="AZ157" i="8"/>
  <c r="BA157" i="8"/>
  <c r="BB157" i="8"/>
  <c r="BC157" i="8"/>
  <c r="BD157" i="8"/>
  <c r="BE157" i="8"/>
  <c r="BF157" i="8"/>
  <c r="AY158" i="8"/>
  <c r="AZ158" i="8"/>
  <c r="BA158" i="8"/>
  <c r="BB158" i="8"/>
  <c r="BC158" i="8"/>
  <c r="BD158" i="8"/>
  <c r="BE158" i="8"/>
  <c r="BF158" i="8"/>
  <c r="AY159" i="8"/>
  <c r="AZ159" i="8"/>
  <c r="BA159" i="8"/>
  <c r="BB159" i="8"/>
  <c r="BC159" i="8"/>
  <c r="BD159" i="8"/>
  <c r="BE159" i="8"/>
  <c r="BF159" i="8"/>
  <c r="AY160" i="8"/>
  <c r="AZ160" i="8"/>
  <c r="BA160" i="8"/>
  <c r="BB160" i="8"/>
  <c r="BC160" i="8"/>
  <c r="BD160" i="8"/>
  <c r="BE160" i="8"/>
  <c r="BF160" i="8"/>
  <c r="AY161" i="8"/>
  <c r="AZ161" i="8"/>
  <c r="BA161" i="8"/>
  <c r="BB161" i="8"/>
  <c r="BC161" i="8"/>
  <c r="BD161" i="8"/>
  <c r="BE161" i="8"/>
  <c r="BF161" i="8"/>
  <c r="AY162" i="8"/>
  <c r="AZ162" i="8"/>
  <c r="BA162" i="8"/>
  <c r="BB162" i="8"/>
  <c r="BC162" i="8"/>
  <c r="BD162" i="8"/>
  <c r="BE162" i="8"/>
  <c r="BF162" i="8"/>
  <c r="AY163" i="8"/>
  <c r="AZ163" i="8"/>
  <c r="BA163" i="8"/>
  <c r="BB163" i="8"/>
  <c r="BC163" i="8"/>
  <c r="BD163" i="8"/>
  <c r="BE163" i="8"/>
  <c r="BF163" i="8"/>
  <c r="AY164" i="8"/>
  <c r="AZ164" i="8"/>
  <c r="BA164" i="8"/>
  <c r="BB164" i="8"/>
  <c r="BC164" i="8"/>
  <c r="BD164" i="8"/>
  <c r="BE164" i="8"/>
  <c r="BF164" i="8"/>
  <c r="AY165" i="8"/>
  <c r="AZ165" i="8"/>
  <c r="BA165" i="8"/>
  <c r="BB165" i="8"/>
  <c r="BC165" i="8"/>
  <c r="BD165" i="8"/>
  <c r="BE165" i="8"/>
  <c r="BF165" i="8"/>
  <c r="AY166" i="8"/>
  <c r="AZ166" i="8"/>
  <c r="BA166" i="8"/>
  <c r="BB166" i="8"/>
  <c r="BC166" i="8"/>
  <c r="BD166" i="8"/>
  <c r="BE166" i="8"/>
  <c r="BF166" i="8"/>
  <c r="AY167" i="8"/>
  <c r="AZ167" i="8"/>
  <c r="BA167" i="8"/>
  <c r="BB167" i="8"/>
  <c r="BC167" i="8"/>
  <c r="BD167" i="8"/>
  <c r="BE167" i="8"/>
  <c r="BF167" i="8"/>
  <c r="AY168" i="8"/>
  <c r="AZ168" i="8"/>
  <c r="BA168" i="8"/>
  <c r="BB168" i="8"/>
  <c r="BC168" i="8"/>
  <c r="BD168" i="8"/>
  <c r="BE168" i="8"/>
  <c r="BF168" i="8"/>
  <c r="AY169" i="8"/>
  <c r="AZ169" i="8"/>
  <c r="BA169" i="8"/>
  <c r="BB169" i="8"/>
  <c r="BC169" i="8"/>
  <c r="BD169" i="8"/>
  <c r="BE169" i="8"/>
  <c r="BF169" i="8"/>
  <c r="AY170" i="8"/>
  <c r="AZ170" i="8"/>
  <c r="BA170" i="8"/>
  <c r="BB170" i="8"/>
  <c r="BC170" i="8"/>
  <c r="BD170" i="8"/>
  <c r="BE170" i="8"/>
  <c r="BF170" i="8"/>
  <c r="AY171" i="8"/>
  <c r="AZ171" i="8"/>
  <c r="BA171" i="8"/>
  <c r="BB171" i="8"/>
  <c r="BC171" i="8"/>
  <c r="BD171" i="8"/>
  <c r="BE171" i="8"/>
  <c r="BF171" i="8"/>
  <c r="AY172" i="8"/>
  <c r="AZ172" i="8"/>
  <c r="BA172" i="8"/>
  <c r="BB172" i="8"/>
  <c r="BC172" i="8"/>
  <c r="BD172" i="8"/>
  <c r="BE172" i="8"/>
  <c r="BF172" i="8"/>
  <c r="AY173" i="8"/>
  <c r="AZ173" i="8"/>
  <c r="BA173" i="8"/>
  <c r="BB173" i="8"/>
  <c r="BC173" i="8"/>
  <c r="BD173" i="8"/>
  <c r="BE173" i="8"/>
  <c r="BF173" i="8"/>
  <c r="AY174" i="8"/>
  <c r="AZ174" i="8"/>
  <c r="BA174" i="8"/>
  <c r="BB174" i="8"/>
  <c r="BC174" i="8"/>
  <c r="BD174" i="8"/>
  <c r="BE174" i="8"/>
  <c r="BF174" i="8"/>
  <c r="AY175" i="8"/>
  <c r="AZ175" i="8"/>
  <c r="BA175" i="8"/>
  <c r="BB175" i="8"/>
  <c r="BC175" i="8"/>
  <c r="BD175" i="8"/>
  <c r="BE175" i="8"/>
  <c r="BF175" i="8"/>
  <c r="AY176" i="8"/>
  <c r="AZ176" i="8"/>
  <c r="BA176" i="8"/>
  <c r="BB176" i="8"/>
  <c r="BC176" i="8"/>
  <c r="BD176" i="8"/>
  <c r="BE176" i="8"/>
  <c r="BF176" i="8"/>
  <c r="AY177" i="8"/>
  <c r="AZ177" i="8"/>
  <c r="BA177" i="8"/>
  <c r="BB177" i="8"/>
  <c r="BC177" i="8"/>
  <c r="BD177" i="8"/>
  <c r="BE177" i="8"/>
  <c r="BF177" i="8"/>
  <c r="AY178" i="8"/>
  <c r="AZ178" i="8"/>
  <c r="BA178" i="8"/>
  <c r="BB178" i="8"/>
  <c r="BC178" i="8"/>
  <c r="BD178" i="8"/>
  <c r="BE178" i="8"/>
  <c r="BF178" i="8"/>
  <c r="AY179" i="8"/>
  <c r="AZ179" i="8"/>
  <c r="BA179" i="8"/>
  <c r="BB179" i="8"/>
  <c r="BC179" i="8"/>
  <c r="BD179" i="8"/>
  <c r="BE179" i="8"/>
  <c r="BF179" i="8"/>
  <c r="AY180" i="8"/>
  <c r="AZ180" i="8"/>
  <c r="BA180" i="8"/>
  <c r="BB180" i="8"/>
  <c r="BC180" i="8"/>
  <c r="BD180" i="8"/>
  <c r="BE180" i="8"/>
  <c r="BF180" i="8"/>
  <c r="AY181" i="8"/>
  <c r="AZ181" i="8"/>
  <c r="BA181" i="8"/>
  <c r="BB181" i="8"/>
  <c r="BC181" i="8"/>
  <c r="BD181" i="8"/>
  <c r="BE181" i="8"/>
  <c r="BF181" i="8"/>
  <c r="AY182" i="8"/>
  <c r="AZ182" i="8"/>
  <c r="BA182" i="8"/>
  <c r="BB182" i="8"/>
  <c r="BC182" i="8"/>
  <c r="BD182" i="8"/>
  <c r="BE182" i="8"/>
  <c r="BF182" i="8"/>
  <c r="AY183" i="8"/>
  <c r="AZ183" i="8"/>
  <c r="BA183" i="8"/>
  <c r="BB183" i="8"/>
  <c r="BC183" i="8"/>
  <c r="BD183" i="8"/>
  <c r="BE183" i="8"/>
  <c r="BF183" i="8"/>
  <c r="AY184" i="8"/>
  <c r="AZ184" i="8"/>
  <c r="BA184" i="8"/>
  <c r="BB184" i="8"/>
  <c r="BC184" i="8"/>
  <c r="BD184" i="8"/>
  <c r="BE184" i="8"/>
  <c r="BF184" i="8"/>
  <c r="AY185" i="8"/>
  <c r="AZ185" i="8"/>
  <c r="BA185" i="8"/>
  <c r="BB185" i="8"/>
  <c r="BC185" i="8"/>
  <c r="BD185" i="8"/>
  <c r="BE185" i="8"/>
  <c r="BF185" i="8"/>
  <c r="AY186" i="8"/>
  <c r="AZ186" i="8"/>
  <c r="BA186" i="8"/>
  <c r="BB186" i="8"/>
  <c r="BC186" i="8"/>
  <c r="BD186" i="8"/>
  <c r="BE186" i="8"/>
  <c r="BF186" i="8"/>
  <c r="AY187" i="8"/>
  <c r="AZ187" i="8"/>
  <c r="BA187" i="8"/>
  <c r="BB187" i="8"/>
  <c r="BC187" i="8"/>
  <c r="BD187" i="8"/>
  <c r="BE187" i="8"/>
  <c r="BF187" i="8"/>
  <c r="AY188" i="8"/>
  <c r="AZ188" i="8"/>
  <c r="BA188" i="8"/>
  <c r="BB188" i="8"/>
  <c r="BC188" i="8"/>
  <c r="BD188" i="8"/>
  <c r="BE188" i="8"/>
  <c r="BF188" i="8"/>
  <c r="AY189" i="8"/>
  <c r="AZ189" i="8"/>
  <c r="BA189" i="8"/>
  <c r="BB189" i="8"/>
  <c r="BC189" i="8"/>
  <c r="BD189" i="8"/>
  <c r="BE189" i="8"/>
  <c r="BF189" i="8"/>
  <c r="AY190" i="8"/>
  <c r="AZ190" i="8"/>
  <c r="BA190" i="8"/>
  <c r="BB190" i="8"/>
  <c r="BC190" i="8"/>
  <c r="BD190" i="8"/>
  <c r="BE190" i="8"/>
  <c r="BF190" i="8"/>
  <c r="AY191" i="8"/>
  <c r="AZ191" i="8"/>
  <c r="BA191" i="8"/>
  <c r="BB191" i="8"/>
  <c r="BC191" i="8"/>
  <c r="BD191" i="8"/>
  <c r="BE191" i="8"/>
  <c r="BF191" i="8"/>
  <c r="AY192" i="8"/>
  <c r="AZ192" i="8"/>
  <c r="BA192" i="8"/>
  <c r="BB192" i="8"/>
  <c r="BC192" i="8"/>
  <c r="BD192" i="8"/>
  <c r="BE192" i="8"/>
  <c r="BF192" i="8"/>
  <c r="AY193" i="8"/>
  <c r="AZ193" i="8"/>
  <c r="BA193" i="8"/>
  <c r="BB193" i="8"/>
  <c r="BC193" i="8"/>
  <c r="BD193" i="8"/>
  <c r="BE193" i="8"/>
  <c r="BF193" i="8"/>
  <c r="AY194" i="8"/>
  <c r="AZ194" i="8"/>
  <c r="BA194" i="8"/>
  <c r="BB194" i="8"/>
  <c r="BC194" i="8"/>
  <c r="BD194" i="8"/>
  <c r="BE194" i="8"/>
  <c r="BF194" i="8"/>
  <c r="AY195" i="8"/>
  <c r="AZ195" i="8"/>
  <c r="BA195" i="8"/>
  <c r="BB195" i="8"/>
  <c r="BC195" i="8"/>
  <c r="BD195" i="8"/>
  <c r="BE195" i="8"/>
  <c r="BF195" i="8"/>
  <c r="AY196" i="8"/>
  <c r="AZ196" i="8"/>
  <c r="BA196" i="8"/>
  <c r="BB196" i="8"/>
  <c r="BC196" i="8"/>
  <c r="BD196" i="8"/>
  <c r="BE196" i="8"/>
  <c r="BF196" i="8"/>
  <c r="AY197" i="8"/>
  <c r="AZ197" i="8"/>
  <c r="BA197" i="8"/>
  <c r="BB197" i="8"/>
  <c r="BC197" i="8"/>
  <c r="BD197" i="8"/>
  <c r="BE197" i="8"/>
  <c r="BF197" i="8"/>
  <c r="AY198" i="8"/>
  <c r="AZ198" i="8"/>
  <c r="BA198" i="8"/>
  <c r="BB198" i="8"/>
  <c r="BC198" i="8"/>
  <c r="BD198" i="8"/>
  <c r="BE198" i="8"/>
  <c r="BF198" i="8"/>
  <c r="AY199" i="8"/>
  <c r="AZ199" i="8"/>
  <c r="BA199" i="8"/>
  <c r="BB199" i="8"/>
  <c r="BC199" i="8"/>
  <c r="BD199" i="8"/>
  <c r="BE199" i="8"/>
  <c r="BF199" i="8"/>
  <c r="AY200" i="8"/>
  <c r="AZ200" i="8"/>
  <c r="BA200" i="8"/>
  <c r="BB200" i="8"/>
  <c r="BC200" i="8"/>
  <c r="BD200" i="8"/>
  <c r="BE200" i="8"/>
  <c r="BF200" i="8"/>
  <c r="AY201" i="8"/>
  <c r="AZ201" i="8"/>
  <c r="BA201" i="8"/>
  <c r="BB201" i="8"/>
  <c r="BC201" i="8"/>
  <c r="BD201" i="8"/>
  <c r="BE201" i="8"/>
  <c r="BF201" i="8"/>
  <c r="AY202" i="8"/>
  <c r="AZ202" i="8"/>
  <c r="BA202" i="8"/>
  <c r="BB202" i="8"/>
  <c r="BC202" i="8"/>
  <c r="BD202" i="8"/>
  <c r="BE202" i="8"/>
  <c r="BF202" i="8"/>
  <c r="AY203" i="8"/>
  <c r="AZ203" i="8"/>
  <c r="BA203" i="8"/>
  <c r="BB203" i="8"/>
  <c r="BC203" i="8"/>
  <c r="BD203" i="8"/>
  <c r="BE203" i="8"/>
  <c r="BF203" i="8"/>
  <c r="AY204" i="8"/>
  <c r="AZ204" i="8"/>
  <c r="BA204" i="8"/>
  <c r="BB204" i="8"/>
  <c r="BC204" i="8"/>
  <c r="BD204" i="8"/>
  <c r="BE204" i="8"/>
  <c r="BF204" i="8"/>
  <c r="AY205" i="8"/>
  <c r="AZ205" i="8"/>
  <c r="BA205" i="8"/>
  <c r="BB205" i="8"/>
  <c r="BC205" i="8"/>
  <c r="BD205" i="8"/>
  <c r="BE205" i="8"/>
  <c r="BF205" i="8"/>
  <c r="AY206" i="8"/>
  <c r="AZ206" i="8"/>
  <c r="BA206" i="8"/>
  <c r="BB206" i="8"/>
  <c r="BC206" i="8"/>
  <c r="BD206" i="8"/>
  <c r="BE206" i="8"/>
  <c r="BF206" i="8"/>
  <c r="AY207" i="8"/>
  <c r="AZ207" i="8"/>
  <c r="BA207" i="8"/>
  <c r="BB207" i="8"/>
  <c r="BC207" i="8"/>
  <c r="BD207" i="8"/>
  <c r="BE207" i="8"/>
  <c r="BF207" i="8"/>
  <c r="AY208" i="8"/>
  <c r="AZ208" i="8"/>
  <c r="BA208" i="8"/>
  <c r="BB208" i="8"/>
  <c r="BC208" i="8"/>
  <c r="BD208" i="8"/>
  <c r="BE208" i="8"/>
  <c r="BF208" i="8"/>
  <c r="AY209" i="8"/>
  <c r="AZ209" i="8"/>
  <c r="BA209" i="8"/>
  <c r="BB209" i="8"/>
  <c r="BC209" i="8"/>
  <c r="BD209" i="8"/>
  <c r="BE209" i="8"/>
  <c r="BF209" i="8"/>
  <c r="AY210" i="8"/>
  <c r="AZ210" i="8"/>
  <c r="BA210" i="8"/>
  <c r="BB210" i="8"/>
  <c r="BC210" i="8"/>
  <c r="BD210" i="8"/>
  <c r="BE210" i="8"/>
  <c r="BF210" i="8"/>
  <c r="AZ2" i="8"/>
  <c r="BA2" i="8"/>
  <c r="BB2" i="8"/>
  <c r="BC2" i="8"/>
  <c r="BD2" i="8"/>
  <c r="BE2" i="8"/>
  <c r="BF2" i="8"/>
  <c r="AY2" i="8"/>
  <c r="J49" i="7"/>
  <c r="I49" i="7"/>
  <c r="H49" i="7"/>
  <c r="G49" i="7"/>
  <c r="F49" i="7"/>
  <c r="J48" i="7"/>
  <c r="I48" i="7"/>
  <c r="H48" i="7"/>
  <c r="G48" i="7"/>
  <c r="F48" i="7"/>
  <c r="J47" i="7"/>
  <c r="I47" i="7"/>
  <c r="H47" i="7"/>
  <c r="G47" i="7"/>
  <c r="F47" i="7"/>
  <c r="J46" i="7"/>
  <c r="I46" i="7"/>
  <c r="H46" i="7"/>
  <c r="G46" i="7"/>
  <c r="F46" i="7"/>
  <c r="BH2" i="8" l="1"/>
  <c r="BH203" i="8"/>
  <c r="BH187" i="8"/>
  <c r="BH171" i="8"/>
  <c r="BH155" i="8"/>
  <c r="BH139" i="8"/>
  <c r="BH123" i="8"/>
  <c r="BH107" i="8"/>
  <c r="BH91" i="8"/>
  <c r="BH75" i="8"/>
  <c r="BH59" i="8"/>
  <c r="BH43" i="8"/>
  <c r="BH27" i="8"/>
  <c r="BH11" i="8"/>
  <c r="BH207" i="8"/>
  <c r="BH199" i="8"/>
  <c r="BH195" i="8"/>
  <c r="BH191" i="8"/>
  <c r="BH183" i="8"/>
  <c r="BH179" i="8"/>
  <c r="BH175" i="8"/>
  <c r="BH167" i="8"/>
  <c r="BH163" i="8"/>
  <c r="BH159" i="8"/>
  <c r="BH151" i="8"/>
  <c r="BH147" i="8"/>
  <c r="BH143" i="8"/>
  <c r="BH131" i="8"/>
  <c r="BH127" i="8"/>
  <c r="BH119" i="8"/>
  <c r="BH115" i="8"/>
  <c r="BH111" i="8"/>
  <c r="BH103" i="8"/>
  <c r="BH99" i="8"/>
  <c r="BH95" i="8"/>
  <c r="BH87" i="8"/>
  <c r="BH83" i="8"/>
  <c r="BH79" i="8"/>
  <c r="BH71" i="8"/>
  <c r="BH67" i="8"/>
  <c r="BH63" i="8"/>
  <c r="BH55" i="8"/>
  <c r="BH51" i="8"/>
  <c r="BH39" i="8"/>
  <c r="BH35" i="8"/>
  <c r="BH31" i="8"/>
  <c r="BH23" i="8"/>
  <c r="BH19" i="8"/>
  <c r="BH15" i="8"/>
  <c r="BH7" i="8"/>
  <c r="CH105" i="8"/>
  <c r="CH102" i="8"/>
  <c r="BH210" i="8"/>
  <c r="BH208" i="8"/>
  <c r="BH206" i="8"/>
  <c r="BH205" i="8"/>
  <c r="BH201" i="8"/>
  <c r="BH198" i="8"/>
  <c r="BH196" i="8"/>
  <c r="BH193" i="8"/>
  <c r="BH180" i="8"/>
  <c r="BH177" i="8"/>
  <c r="BH173" i="8"/>
  <c r="BH169" i="8"/>
  <c r="BH164" i="8"/>
  <c r="BH161" i="8"/>
  <c r="BH156" i="8"/>
  <c r="BH152" i="8"/>
  <c r="BH148" i="8"/>
  <c r="BH144" i="8"/>
  <c r="BH141" i="8"/>
  <c r="BH137" i="8"/>
  <c r="BH132" i="8"/>
  <c r="BH130" i="8"/>
  <c r="BH124" i="8"/>
  <c r="BH116" i="8"/>
  <c r="CH143" i="8"/>
  <c r="BH209" i="8"/>
  <c r="BH204" i="8"/>
  <c r="BH202" i="8"/>
  <c r="BH200" i="8"/>
  <c r="BH197" i="8"/>
  <c r="BH194" i="8"/>
  <c r="BH192" i="8"/>
  <c r="BH190" i="8"/>
  <c r="BH186" i="8"/>
  <c r="BH184" i="8"/>
  <c r="BH181" i="8"/>
  <c r="BH178" i="8"/>
  <c r="BH172" i="8"/>
  <c r="BH170" i="8"/>
  <c r="BH165" i="8"/>
  <c r="BH160" i="8"/>
  <c r="BH158" i="8"/>
  <c r="BH153" i="8"/>
  <c r="BH150" i="8"/>
  <c r="BH146" i="8"/>
  <c r="BH142" i="8"/>
  <c r="BH136" i="8"/>
  <c r="BH129" i="8"/>
  <c r="BH126" i="8"/>
  <c r="BH122" i="8"/>
  <c r="BH120" i="8"/>
  <c r="BH117" i="8"/>
  <c r="BH114" i="8"/>
  <c r="BH113" i="8"/>
  <c r="BH112" i="8"/>
  <c r="BH110" i="8"/>
  <c r="BH109" i="8"/>
  <c r="BH106" i="8"/>
  <c r="BH105" i="8"/>
  <c r="BH104" i="8"/>
  <c r="BH102" i="8"/>
  <c r="BH100" i="8"/>
  <c r="BH98" i="8"/>
  <c r="BH97" i="8"/>
  <c r="BH96" i="8"/>
  <c r="BH94" i="8"/>
  <c r="BH92" i="8"/>
  <c r="BH90" i="8"/>
  <c r="BH89" i="8"/>
  <c r="BH88" i="8"/>
  <c r="BH86" i="8"/>
  <c r="BH85" i="8"/>
  <c r="BH84" i="8"/>
  <c r="BH82" i="8"/>
  <c r="BH81" i="8"/>
  <c r="BH80" i="8"/>
  <c r="BH78" i="8"/>
  <c r="BH77" i="8"/>
  <c r="BH76" i="8"/>
  <c r="BH74" i="8"/>
  <c r="BH72" i="8"/>
  <c r="BH70" i="8"/>
  <c r="BH69" i="8"/>
  <c r="BH68" i="8"/>
  <c r="BH65" i="8"/>
  <c r="BH64" i="8"/>
  <c r="BH62" i="8"/>
  <c r="BH61" i="8"/>
  <c r="BH60" i="8"/>
  <c r="BH57" i="8"/>
  <c r="BH56" i="8"/>
  <c r="BH54" i="8"/>
  <c r="BH53" i="8"/>
  <c r="BH52" i="8"/>
  <c r="BH50" i="8"/>
  <c r="BH49" i="8"/>
  <c r="BH48" i="8"/>
  <c r="BH46" i="8"/>
  <c r="BH45" i="8"/>
  <c r="BH44" i="8"/>
  <c r="BH42" i="8"/>
  <c r="BH41" i="8"/>
  <c r="BH40" i="8"/>
  <c r="BH38" i="8"/>
  <c r="BH37" i="8"/>
  <c r="BH36" i="8"/>
  <c r="BH34" i="8"/>
  <c r="BH33" i="8"/>
  <c r="BH32" i="8"/>
  <c r="BH30" i="8"/>
  <c r="BH29" i="8"/>
  <c r="BH28" i="8"/>
  <c r="BH26" i="8"/>
  <c r="BH25" i="8"/>
  <c r="BH24" i="8"/>
  <c r="BH22" i="8"/>
  <c r="BH21" i="8"/>
  <c r="BH20" i="8"/>
  <c r="BH18" i="8"/>
  <c r="BH17" i="8"/>
  <c r="BH16" i="8"/>
  <c r="BH14" i="8"/>
  <c r="BH13" i="8"/>
  <c r="BH12" i="8"/>
  <c r="BH10" i="8"/>
  <c r="BH9" i="8"/>
  <c r="BH8" i="8"/>
  <c r="BH6" i="8"/>
  <c r="BH5" i="8"/>
  <c r="BH4" i="8"/>
  <c r="CH34" i="8"/>
  <c r="BH185" i="8"/>
  <c r="BH182" i="8"/>
  <c r="BH176" i="8"/>
  <c r="BH174" i="8"/>
  <c r="BH168" i="8"/>
  <c r="BH162" i="8"/>
  <c r="BH157" i="8"/>
  <c r="BH154" i="8"/>
  <c r="BH149" i="8"/>
  <c r="BH145" i="8"/>
  <c r="BH140" i="8"/>
  <c r="BH138" i="8"/>
  <c r="BH133" i="8"/>
  <c r="BH125" i="8"/>
  <c r="BG135" i="8"/>
  <c r="BH135" i="8" s="1"/>
  <c r="BG47" i="8"/>
  <c r="BH47" i="8" s="1"/>
  <c r="BG3" i="8"/>
  <c r="BH3" i="8" s="1"/>
  <c r="BG188" i="8"/>
  <c r="BH188" i="8" s="1"/>
  <c r="BG128" i="8"/>
  <c r="BH128" i="8" s="1"/>
  <c r="BG108" i="8"/>
  <c r="BH108" i="8" s="1"/>
  <c r="BG166" i="8"/>
  <c r="BH166" i="8" s="1"/>
  <c r="BG134" i="8"/>
  <c r="BH134" i="8" s="1"/>
  <c r="BG118" i="8"/>
  <c r="BH118" i="8" s="1"/>
  <c r="BG66" i="8"/>
  <c r="BH66" i="8" s="1"/>
  <c r="BG58" i="8"/>
  <c r="BH58" i="8" s="1"/>
  <c r="BG189" i="8"/>
  <c r="BH189" i="8" s="1"/>
  <c r="BG121" i="8"/>
  <c r="BH121" i="8" s="1"/>
  <c r="BG101" i="8"/>
  <c r="BH101" i="8" s="1"/>
  <c r="BG93" i="8"/>
  <c r="BH93" i="8" s="1"/>
  <c r="BG73" i="8"/>
  <c r="BH73" i="8" s="1"/>
  <c r="I1" i="8"/>
  <c r="G1" i="8"/>
  <c r="E1" i="8"/>
  <c r="D1" i="8"/>
  <c r="A3" i="8" l="1"/>
  <c r="B3" i="8"/>
  <c r="C3" i="8"/>
  <c r="A4" i="8"/>
  <c r="B4" i="8"/>
  <c r="C4" i="8"/>
  <c r="A5" i="8"/>
  <c r="B5" i="8"/>
  <c r="C5" i="8"/>
  <c r="A6" i="8"/>
  <c r="B6" i="8"/>
  <c r="C6" i="8"/>
  <c r="A7" i="8"/>
  <c r="B7" i="8"/>
  <c r="C7" i="8"/>
  <c r="A8" i="8"/>
  <c r="B8" i="8"/>
  <c r="C8" i="8"/>
  <c r="A9" i="8"/>
  <c r="B9" i="8"/>
  <c r="C9" i="8"/>
  <c r="A10" i="8"/>
  <c r="B10" i="8"/>
  <c r="C10" i="8"/>
  <c r="A11" i="8"/>
  <c r="B11" i="8"/>
  <c r="C11" i="8"/>
  <c r="A12" i="8"/>
  <c r="B12" i="8"/>
  <c r="C12" i="8"/>
  <c r="A13" i="8"/>
  <c r="B13" i="8"/>
  <c r="C13" i="8"/>
  <c r="A14" i="8"/>
  <c r="B14" i="8"/>
  <c r="C14" i="8"/>
  <c r="A15" i="8"/>
  <c r="B15" i="8"/>
  <c r="C15" i="8"/>
  <c r="A16" i="8"/>
  <c r="B16" i="8"/>
  <c r="C16" i="8"/>
  <c r="A17" i="8"/>
  <c r="B17" i="8"/>
  <c r="C17" i="8"/>
  <c r="A18" i="8"/>
  <c r="B18" i="8"/>
  <c r="C18" i="8"/>
  <c r="A19" i="8"/>
  <c r="B19" i="8"/>
  <c r="C19" i="8"/>
  <c r="A20" i="8"/>
  <c r="B20" i="8"/>
  <c r="C20" i="8"/>
  <c r="A21" i="8"/>
  <c r="B21" i="8"/>
  <c r="C21" i="8"/>
  <c r="A22" i="8"/>
  <c r="B22" i="8"/>
  <c r="C22" i="8"/>
  <c r="A23" i="8"/>
  <c r="B23" i="8"/>
  <c r="C23" i="8"/>
  <c r="A24" i="8"/>
  <c r="B24" i="8"/>
  <c r="C24" i="8"/>
  <c r="A25" i="8"/>
  <c r="B25" i="8"/>
  <c r="C25" i="8"/>
  <c r="A26" i="8"/>
  <c r="B26" i="8"/>
  <c r="C26" i="8"/>
  <c r="A27" i="8"/>
  <c r="B27" i="8"/>
  <c r="C27" i="8"/>
  <c r="A28" i="8"/>
  <c r="B28" i="8"/>
  <c r="C28" i="8"/>
  <c r="A29" i="8"/>
  <c r="B29" i="8"/>
  <c r="C29" i="8"/>
  <c r="A30" i="8"/>
  <c r="B30" i="8"/>
  <c r="C30" i="8"/>
  <c r="A31" i="8"/>
  <c r="B31" i="8"/>
  <c r="C31" i="8"/>
  <c r="A32" i="8"/>
  <c r="B32" i="8"/>
  <c r="C32" i="8"/>
  <c r="A33" i="8"/>
  <c r="B33" i="8"/>
  <c r="C33" i="8"/>
  <c r="A34" i="8"/>
  <c r="B34" i="8"/>
  <c r="C34" i="8"/>
  <c r="A35" i="8"/>
  <c r="B35" i="8"/>
  <c r="C35" i="8"/>
  <c r="A36" i="8"/>
  <c r="B36" i="8"/>
  <c r="C36" i="8"/>
  <c r="A37" i="8"/>
  <c r="B37" i="8"/>
  <c r="C37" i="8"/>
  <c r="A38" i="8"/>
  <c r="B38" i="8"/>
  <c r="C38" i="8"/>
  <c r="A39" i="8"/>
  <c r="B39" i="8"/>
  <c r="C39" i="8"/>
  <c r="A40" i="8"/>
  <c r="B40" i="8"/>
  <c r="C40" i="8"/>
  <c r="A41" i="8"/>
  <c r="B41" i="8"/>
  <c r="C41" i="8"/>
  <c r="A42" i="8"/>
  <c r="B42" i="8"/>
  <c r="C42" i="8"/>
  <c r="A43" i="8"/>
  <c r="B43" i="8"/>
  <c r="C43" i="8"/>
  <c r="A44" i="8"/>
  <c r="B44" i="8"/>
  <c r="C44" i="8"/>
  <c r="A45" i="8"/>
  <c r="B45" i="8"/>
  <c r="C45" i="8"/>
  <c r="A46" i="8"/>
  <c r="B46" i="8"/>
  <c r="C46" i="8"/>
  <c r="A47" i="8"/>
  <c r="B47" i="8"/>
  <c r="C47" i="8"/>
  <c r="A48" i="8"/>
  <c r="B48" i="8"/>
  <c r="C48" i="8"/>
  <c r="A49" i="8"/>
  <c r="B49" i="8"/>
  <c r="C49" i="8"/>
  <c r="A50" i="8"/>
  <c r="B50" i="8"/>
  <c r="C50" i="8"/>
  <c r="A51" i="8"/>
  <c r="B51" i="8"/>
  <c r="C51" i="8"/>
  <c r="A52" i="8"/>
  <c r="B52" i="8"/>
  <c r="C52" i="8"/>
  <c r="A53" i="8"/>
  <c r="B53" i="8"/>
  <c r="C53" i="8"/>
  <c r="A54" i="8"/>
  <c r="B54" i="8"/>
  <c r="C54" i="8"/>
  <c r="A55" i="8"/>
  <c r="B55" i="8"/>
  <c r="C55" i="8"/>
  <c r="A56" i="8"/>
  <c r="B56" i="8"/>
  <c r="C56" i="8"/>
  <c r="A57" i="8"/>
  <c r="B57" i="8"/>
  <c r="C57" i="8"/>
  <c r="A58" i="8"/>
  <c r="B58" i="8"/>
  <c r="C58" i="8"/>
  <c r="A59" i="8"/>
  <c r="B59" i="8"/>
  <c r="C59" i="8"/>
  <c r="A60" i="8"/>
  <c r="B60" i="8"/>
  <c r="C60" i="8"/>
  <c r="A61" i="8"/>
  <c r="B61" i="8"/>
  <c r="C61" i="8"/>
  <c r="A62" i="8"/>
  <c r="B62" i="8"/>
  <c r="C62" i="8"/>
  <c r="A63" i="8"/>
  <c r="B63" i="8"/>
  <c r="C63" i="8"/>
  <c r="A64" i="8"/>
  <c r="B64" i="8"/>
  <c r="C64" i="8"/>
  <c r="A65" i="8"/>
  <c r="B65" i="8"/>
  <c r="C65" i="8"/>
  <c r="A66" i="8"/>
  <c r="B66" i="8"/>
  <c r="C66" i="8"/>
  <c r="A67" i="8"/>
  <c r="B67" i="8"/>
  <c r="C67" i="8"/>
  <c r="A68" i="8"/>
  <c r="B68" i="8"/>
  <c r="C68" i="8"/>
  <c r="A69" i="8"/>
  <c r="B69" i="8"/>
  <c r="C69" i="8"/>
  <c r="A70" i="8"/>
  <c r="B70" i="8"/>
  <c r="C70" i="8"/>
  <c r="A71" i="8"/>
  <c r="B71" i="8"/>
  <c r="C71" i="8"/>
  <c r="A72" i="8"/>
  <c r="B72" i="8"/>
  <c r="C72" i="8"/>
  <c r="A73" i="8"/>
  <c r="B73" i="8"/>
  <c r="C73" i="8"/>
  <c r="A74" i="8"/>
  <c r="B74" i="8"/>
  <c r="C74" i="8"/>
  <c r="A75" i="8"/>
  <c r="B75" i="8"/>
  <c r="C75" i="8"/>
  <c r="A76" i="8"/>
  <c r="B76" i="8"/>
  <c r="C76" i="8"/>
  <c r="A77" i="8"/>
  <c r="B77" i="8"/>
  <c r="C77" i="8"/>
  <c r="A78" i="8"/>
  <c r="B78" i="8"/>
  <c r="C78" i="8"/>
  <c r="A79" i="8"/>
  <c r="B79" i="8"/>
  <c r="C79" i="8"/>
  <c r="A80" i="8"/>
  <c r="B80" i="8"/>
  <c r="C80" i="8"/>
  <c r="A81" i="8"/>
  <c r="B81" i="8"/>
  <c r="C81" i="8"/>
  <c r="A82" i="8"/>
  <c r="B82" i="8"/>
  <c r="C82" i="8"/>
  <c r="A83" i="8"/>
  <c r="B83" i="8"/>
  <c r="C83" i="8"/>
  <c r="A84" i="8"/>
  <c r="B84" i="8"/>
  <c r="C84" i="8"/>
  <c r="A85" i="8"/>
  <c r="B85" i="8"/>
  <c r="C85" i="8"/>
  <c r="A86" i="8"/>
  <c r="B86" i="8"/>
  <c r="C86" i="8"/>
  <c r="A87" i="8"/>
  <c r="B87" i="8"/>
  <c r="C87" i="8"/>
  <c r="A88" i="8"/>
  <c r="B88" i="8"/>
  <c r="C88" i="8"/>
  <c r="A89" i="8"/>
  <c r="B89" i="8"/>
  <c r="C89" i="8"/>
  <c r="A90" i="8"/>
  <c r="B90" i="8"/>
  <c r="C90" i="8"/>
  <c r="A91" i="8"/>
  <c r="B91" i="8"/>
  <c r="C91" i="8"/>
  <c r="A92" i="8"/>
  <c r="B92" i="8"/>
  <c r="C92" i="8"/>
  <c r="A93" i="8"/>
  <c r="B93" i="8"/>
  <c r="C93" i="8"/>
  <c r="A94" i="8"/>
  <c r="B94" i="8"/>
  <c r="C94" i="8"/>
  <c r="A95" i="8"/>
  <c r="B95" i="8"/>
  <c r="C95" i="8"/>
  <c r="A96" i="8"/>
  <c r="B96" i="8"/>
  <c r="C96" i="8"/>
  <c r="A97" i="8"/>
  <c r="B97" i="8"/>
  <c r="C97" i="8"/>
  <c r="A98" i="8"/>
  <c r="B98" i="8"/>
  <c r="C98" i="8"/>
  <c r="A99" i="8"/>
  <c r="B99" i="8"/>
  <c r="C99" i="8"/>
  <c r="A100" i="8"/>
  <c r="B100" i="8"/>
  <c r="C100" i="8"/>
  <c r="A101" i="8"/>
  <c r="B101" i="8"/>
  <c r="C101" i="8"/>
  <c r="A102" i="8"/>
  <c r="B102" i="8"/>
  <c r="C102" i="8"/>
  <c r="A103" i="8"/>
  <c r="B103" i="8"/>
  <c r="C103" i="8"/>
  <c r="A104" i="8"/>
  <c r="B104" i="8"/>
  <c r="C104" i="8"/>
  <c r="A105" i="8"/>
  <c r="B105" i="8"/>
  <c r="C105" i="8"/>
  <c r="A106" i="8"/>
  <c r="B106" i="8"/>
  <c r="C106" i="8"/>
  <c r="A107" i="8"/>
  <c r="B107" i="8"/>
  <c r="C107" i="8"/>
  <c r="A108" i="8"/>
  <c r="B108" i="8"/>
  <c r="C108" i="8"/>
  <c r="A109" i="8"/>
  <c r="B109" i="8"/>
  <c r="C109" i="8"/>
  <c r="A110" i="8"/>
  <c r="B110" i="8"/>
  <c r="C110" i="8"/>
  <c r="A111" i="8"/>
  <c r="B111" i="8"/>
  <c r="C111" i="8"/>
  <c r="A112" i="8"/>
  <c r="B112" i="8"/>
  <c r="C112" i="8"/>
  <c r="A113" i="8"/>
  <c r="B113" i="8"/>
  <c r="C113" i="8"/>
  <c r="A114" i="8"/>
  <c r="B114" i="8"/>
  <c r="C114" i="8"/>
  <c r="A115" i="8"/>
  <c r="B115" i="8"/>
  <c r="C115" i="8"/>
  <c r="A116" i="8"/>
  <c r="B116" i="8"/>
  <c r="C116" i="8"/>
  <c r="A117" i="8"/>
  <c r="B117" i="8"/>
  <c r="C117" i="8"/>
  <c r="A118" i="8"/>
  <c r="B118" i="8"/>
  <c r="C118" i="8"/>
  <c r="A119" i="8"/>
  <c r="B119" i="8"/>
  <c r="C119" i="8"/>
  <c r="A120" i="8"/>
  <c r="B120" i="8"/>
  <c r="C120" i="8"/>
  <c r="A121" i="8"/>
  <c r="B121" i="8"/>
  <c r="C121" i="8"/>
  <c r="A122" i="8"/>
  <c r="B122" i="8"/>
  <c r="C122" i="8"/>
  <c r="A123" i="8"/>
  <c r="B123" i="8"/>
  <c r="C123" i="8"/>
  <c r="A124" i="8"/>
  <c r="B124" i="8"/>
  <c r="C124" i="8"/>
  <c r="A125" i="8"/>
  <c r="B125" i="8"/>
  <c r="C125" i="8"/>
  <c r="A126" i="8"/>
  <c r="B126" i="8"/>
  <c r="C126" i="8"/>
  <c r="A127" i="8"/>
  <c r="B127" i="8"/>
  <c r="C127" i="8"/>
  <c r="A128" i="8"/>
  <c r="B128" i="8"/>
  <c r="C128" i="8"/>
  <c r="A129" i="8"/>
  <c r="B129" i="8"/>
  <c r="C129" i="8"/>
  <c r="A130" i="8"/>
  <c r="B130" i="8"/>
  <c r="C130" i="8"/>
  <c r="A131" i="8"/>
  <c r="B131" i="8"/>
  <c r="C131" i="8"/>
  <c r="A132" i="8"/>
  <c r="B132" i="8"/>
  <c r="C132" i="8"/>
  <c r="A133" i="8"/>
  <c r="B133" i="8"/>
  <c r="C133" i="8"/>
  <c r="A134" i="8"/>
  <c r="B134" i="8"/>
  <c r="C134" i="8"/>
  <c r="A135" i="8"/>
  <c r="B135" i="8"/>
  <c r="C135" i="8"/>
  <c r="A136" i="8"/>
  <c r="B136" i="8"/>
  <c r="C136" i="8"/>
  <c r="A137" i="8"/>
  <c r="B137" i="8"/>
  <c r="C137" i="8"/>
  <c r="A138" i="8"/>
  <c r="B138" i="8"/>
  <c r="C138" i="8"/>
  <c r="A139" i="8"/>
  <c r="B139" i="8"/>
  <c r="C139" i="8"/>
  <c r="A140" i="8"/>
  <c r="B140" i="8"/>
  <c r="C140" i="8"/>
  <c r="A141" i="8"/>
  <c r="B141" i="8"/>
  <c r="C141" i="8"/>
  <c r="A142" i="8"/>
  <c r="B142" i="8"/>
  <c r="C142" i="8"/>
  <c r="A143" i="8"/>
  <c r="B143" i="8"/>
  <c r="C143" i="8"/>
  <c r="A144" i="8"/>
  <c r="B144" i="8"/>
  <c r="C144" i="8"/>
  <c r="A145" i="8"/>
  <c r="B145" i="8"/>
  <c r="C145" i="8"/>
  <c r="A146" i="8"/>
  <c r="B146" i="8"/>
  <c r="C146" i="8"/>
  <c r="A147" i="8"/>
  <c r="B147" i="8"/>
  <c r="C147" i="8"/>
  <c r="A148" i="8"/>
  <c r="B148" i="8"/>
  <c r="C148" i="8"/>
  <c r="A149" i="8"/>
  <c r="B149" i="8"/>
  <c r="C149" i="8"/>
  <c r="A150" i="8"/>
  <c r="B150" i="8"/>
  <c r="C150" i="8"/>
  <c r="A151" i="8"/>
  <c r="B151" i="8"/>
  <c r="C151" i="8"/>
  <c r="A152" i="8"/>
  <c r="B152" i="8"/>
  <c r="C152" i="8"/>
  <c r="A153" i="8"/>
  <c r="B153" i="8"/>
  <c r="C153" i="8"/>
  <c r="A154" i="8"/>
  <c r="B154" i="8"/>
  <c r="C154" i="8"/>
  <c r="A155" i="8"/>
  <c r="B155" i="8"/>
  <c r="C155" i="8"/>
  <c r="A156" i="8"/>
  <c r="B156" i="8"/>
  <c r="C156" i="8"/>
  <c r="A157" i="8"/>
  <c r="B157" i="8"/>
  <c r="C157" i="8"/>
  <c r="A158" i="8"/>
  <c r="B158" i="8"/>
  <c r="C158" i="8"/>
  <c r="A159" i="8"/>
  <c r="B159" i="8"/>
  <c r="C159" i="8"/>
  <c r="A160" i="8"/>
  <c r="B160" i="8"/>
  <c r="C160" i="8"/>
  <c r="A161" i="8"/>
  <c r="B161" i="8"/>
  <c r="C161" i="8"/>
  <c r="A162" i="8"/>
  <c r="B162" i="8"/>
  <c r="C162" i="8"/>
  <c r="A163" i="8"/>
  <c r="B163" i="8"/>
  <c r="C163" i="8"/>
  <c r="A164" i="8"/>
  <c r="B164" i="8"/>
  <c r="C164" i="8"/>
  <c r="A165" i="8"/>
  <c r="B165" i="8"/>
  <c r="C165" i="8"/>
  <c r="A166" i="8"/>
  <c r="B166" i="8"/>
  <c r="C166" i="8"/>
  <c r="A167" i="8"/>
  <c r="B167" i="8"/>
  <c r="C167" i="8"/>
  <c r="A168" i="8"/>
  <c r="B168" i="8"/>
  <c r="C168" i="8"/>
  <c r="A169" i="8"/>
  <c r="B169" i="8"/>
  <c r="C169" i="8"/>
  <c r="A170" i="8"/>
  <c r="B170" i="8"/>
  <c r="C170" i="8"/>
  <c r="A171" i="8"/>
  <c r="B171" i="8"/>
  <c r="C171" i="8"/>
  <c r="A172" i="8"/>
  <c r="B172" i="8"/>
  <c r="C172" i="8"/>
  <c r="A173" i="8"/>
  <c r="B173" i="8"/>
  <c r="C173" i="8"/>
  <c r="A174" i="8"/>
  <c r="B174" i="8"/>
  <c r="C174" i="8"/>
  <c r="A175" i="8"/>
  <c r="B175" i="8"/>
  <c r="C175" i="8"/>
  <c r="A176" i="8"/>
  <c r="B176" i="8"/>
  <c r="C176" i="8"/>
  <c r="A177" i="8"/>
  <c r="B177" i="8"/>
  <c r="C177" i="8"/>
  <c r="A178" i="8"/>
  <c r="B178" i="8"/>
  <c r="C178" i="8"/>
  <c r="A179" i="8"/>
  <c r="B179" i="8"/>
  <c r="C179" i="8"/>
  <c r="A180" i="8"/>
  <c r="B180" i="8"/>
  <c r="C180" i="8"/>
  <c r="A181" i="8"/>
  <c r="B181" i="8"/>
  <c r="C181" i="8"/>
  <c r="A182" i="8"/>
  <c r="B182" i="8"/>
  <c r="C182" i="8"/>
  <c r="A183" i="8"/>
  <c r="B183" i="8"/>
  <c r="C183" i="8"/>
  <c r="A184" i="8"/>
  <c r="B184" i="8"/>
  <c r="C184" i="8"/>
  <c r="A185" i="8"/>
  <c r="B185" i="8"/>
  <c r="C185" i="8"/>
  <c r="A186" i="8"/>
  <c r="B186" i="8"/>
  <c r="C186" i="8"/>
  <c r="A187" i="8"/>
  <c r="B187" i="8"/>
  <c r="C187" i="8"/>
  <c r="A188" i="8"/>
  <c r="B188" i="8"/>
  <c r="C188" i="8"/>
  <c r="A189" i="8"/>
  <c r="B189" i="8"/>
  <c r="C189" i="8"/>
  <c r="A190" i="8"/>
  <c r="B190" i="8"/>
  <c r="C190" i="8"/>
  <c r="A191" i="8"/>
  <c r="B191" i="8"/>
  <c r="C191" i="8"/>
  <c r="A192" i="8"/>
  <c r="B192" i="8"/>
  <c r="C192" i="8"/>
  <c r="A193" i="8"/>
  <c r="B193" i="8"/>
  <c r="C193" i="8"/>
  <c r="A194" i="8"/>
  <c r="B194" i="8"/>
  <c r="C194" i="8"/>
  <c r="A195" i="8"/>
  <c r="B195" i="8"/>
  <c r="C195" i="8"/>
  <c r="A196" i="8"/>
  <c r="B196" i="8"/>
  <c r="C196" i="8"/>
  <c r="A197" i="8"/>
  <c r="B197" i="8"/>
  <c r="C197" i="8"/>
  <c r="A198" i="8"/>
  <c r="B198" i="8"/>
  <c r="C198" i="8"/>
  <c r="A199" i="8"/>
  <c r="B199" i="8"/>
  <c r="C199" i="8"/>
  <c r="A200" i="8"/>
  <c r="B200" i="8"/>
  <c r="C200" i="8"/>
  <c r="A201" i="8"/>
  <c r="B201" i="8"/>
  <c r="C201" i="8"/>
  <c r="A202" i="8"/>
  <c r="B202" i="8"/>
  <c r="C202" i="8"/>
  <c r="A203" i="8"/>
  <c r="B203" i="8"/>
  <c r="C203" i="8"/>
  <c r="A204" i="8"/>
  <c r="B204" i="8"/>
  <c r="C204" i="8"/>
  <c r="A205" i="8"/>
  <c r="B205" i="8"/>
  <c r="C205" i="8"/>
  <c r="A206" i="8"/>
  <c r="B206" i="8"/>
  <c r="C206" i="8"/>
  <c r="A207" i="8"/>
  <c r="B207" i="8"/>
  <c r="C207" i="8"/>
  <c r="A208" i="8"/>
  <c r="B208" i="8"/>
  <c r="C208" i="8"/>
  <c r="A209" i="8"/>
  <c r="B209" i="8"/>
  <c r="C209" i="8"/>
  <c r="A210" i="8"/>
  <c r="B210" i="8"/>
  <c r="C210" i="8"/>
  <c r="C2" i="8"/>
  <c r="B2" i="8"/>
  <c r="A2" i="8"/>
  <c r="AU146" i="8" l="1"/>
  <c r="AV146" i="8" s="1"/>
  <c r="AW146" i="8" s="1"/>
  <c r="F3" i="8"/>
  <c r="AU162" i="8"/>
  <c r="AU130" i="8"/>
  <c r="AU114" i="8"/>
  <c r="AV114" i="8" s="1"/>
  <c r="AW114" i="8" s="1"/>
  <c r="AU208" i="8"/>
  <c r="AU204" i="8"/>
  <c r="AU200" i="8"/>
  <c r="AU196" i="8"/>
  <c r="AV196" i="8" s="1"/>
  <c r="AW196" i="8" s="1"/>
  <c r="AU192" i="8"/>
  <c r="AU188" i="8"/>
  <c r="AU184" i="8"/>
  <c r="AV184" i="8" s="1"/>
  <c r="AW184" i="8" s="1"/>
  <c r="AU180" i="8"/>
  <c r="AU176" i="8"/>
  <c r="AU172" i="8"/>
  <c r="AV172" i="8" s="1"/>
  <c r="AW172" i="8" s="1"/>
  <c r="AU168" i="8"/>
  <c r="AU164" i="8"/>
  <c r="AU160" i="8"/>
  <c r="AU156" i="8"/>
  <c r="AV156" i="8" s="1"/>
  <c r="AW156" i="8" s="1"/>
  <c r="AU152" i="8"/>
  <c r="AU148" i="8"/>
  <c r="AV148" i="8" s="1"/>
  <c r="AW148" i="8" s="1"/>
  <c r="AU144" i="8"/>
  <c r="AU140" i="8"/>
  <c r="AU136" i="8"/>
  <c r="AU132" i="8"/>
  <c r="AV132" i="8" s="1"/>
  <c r="AW132" i="8" s="1"/>
  <c r="AU128" i="8"/>
  <c r="AU124" i="8"/>
  <c r="AV124" i="8" s="1"/>
  <c r="AW124" i="8" s="1"/>
  <c r="AU120" i="8"/>
  <c r="AU116" i="8"/>
  <c r="AU112" i="8"/>
  <c r="AU108" i="8"/>
  <c r="AU104" i="8"/>
  <c r="AV104" i="8" s="1"/>
  <c r="AW104" i="8" s="1"/>
  <c r="AU100" i="8"/>
  <c r="AV100" i="8" s="1"/>
  <c r="AW100" i="8" s="1"/>
  <c r="AU96" i="8"/>
  <c r="AU92" i="8"/>
  <c r="AU88" i="8"/>
  <c r="AV88" i="8" s="1"/>
  <c r="AW88" i="8" s="1"/>
  <c r="AU84" i="8"/>
  <c r="AU80" i="8"/>
  <c r="AU76" i="8"/>
  <c r="AV76" i="8" s="1"/>
  <c r="AW76" i="8" s="1"/>
  <c r="AU72" i="8"/>
  <c r="AU68" i="8"/>
  <c r="AU64" i="8"/>
  <c r="AU60" i="8"/>
  <c r="AU56" i="8"/>
  <c r="AU52" i="8"/>
  <c r="AV52" i="8" s="1"/>
  <c r="AW52" i="8" s="1"/>
  <c r="AU48" i="8"/>
  <c r="AU44" i="8"/>
  <c r="AU40" i="8"/>
  <c r="AU36" i="8"/>
  <c r="AU32" i="8"/>
  <c r="AV32" i="8" s="1"/>
  <c r="AW32" i="8" s="1"/>
  <c r="AU28" i="8"/>
  <c r="AV28" i="8" s="1"/>
  <c r="AW28" i="8" s="1"/>
  <c r="AU24" i="8"/>
  <c r="AU20" i="8"/>
  <c r="AU16" i="8"/>
  <c r="AU12" i="8"/>
  <c r="AU8" i="8"/>
  <c r="AU4" i="8"/>
  <c r="AU210" i="8"/>
  <c r="AU194" i="8"/>
  <c r="AU178" i="8"/>
  <c r="AU209" i="8"/>
  <c r="AU193" i="8"/>
  <c r="AU177" i="8"/>
  <c r="AU161" i="8"/>
  <c r="AU145" i="8"/>
  <c r="AU129" i="8"/>
  <c r="AV129" i="8" s="1"/>
  <c r="AW129" i="8" s="1"/>
  <c r="AU113" i="8"/>
  <c r="AU97" i="8"/>
  <c r="AU49" i="8"/>
  <c r="AU45" i="8"/>
  <c r="AV45" i="8" s="1"/>
  <c r="AW45" i="8" s="1"/>
  <c r="AU41" i="8"/>
  <c r="AU37" i="8"/>
  <c r="AV37" i="8" s="1"/>
  <c r="AW37" i="8" s="1"/>
  <c r="AU33" i="8"/>
  <c r="AU29" i="8"/>
  <c r="AU25" i="8"/>
  <c r="AU21" i="8"/>
  <c r="AU17" i="8"/>
  <c r="AU13" i="8"/>
  <c r="AV13" i="8" s="1"/>
  <c r="AW13" i="8" s="1"/>
  <c r="AI9" i="8"/>
  <c r="AU98" i="8"/>
  <c r="AU82" i="8"/>
  <c r="AU66" i="8"/>
  <c r="AV66" i="8" s="1"/>
  <c r="AW66" i="8" s="1"/>
  <c r="AU50" i="8"/>
  <c r="AU34" i="8"/>
  <c r="AU18" i="8"/>
  <c r="AI17" i="8"/>
  <c r="AK17" i="8" s="1"/>
  <c r="AI33" i="8"/>
  <c r="AU205" i="8"/>
  <c r="AI205" i="8"/>
  <c r="AK205" i="8" s="1"/>
  <c r="D205" i="8" s="1"/>
  <c r="AU201" i="8"/>
  <c r="AI201" i="8"/>
  <c r="AK201" i="8" s="1"/>
  <c r="D201" i="8" s="1"/>
  <c r="AU197" i="8"/>
  <c r="AI197" i="8"/>
  <c r="AK197" i="8" s="1"/>
  <c r="D197" i="8" s="1"/>
  <c r="AU189" i="8"/>
  <c r="AI189" i="8"/>
  <c r="AK189" i="8" s="1"/>
  <c r="D189" i="8" s="1"/>
  <c r="F185" i="8"/>
  <c r="AU185" i="8"/>
  <c r="AV185" i="8" s="1"/>
  <c r="AW185" i="8" s="1"/>
  <c r="AI185" i="8"/>
  <c r="AK185" i="8" s="1"/>
  <c r="D185" i="8" s="1"/>
  <c r="AU181" i="8"/>
  <c r="AV181" i="8" s="1"/>
  <c r="AW181" i="8" s="1"/>
  <c r="AI181" i="8"/>
  <c r="AK181" i="8" s="1"/>
  <c r="D181" i="8" s="1"/>
  <c r="AU173" i="8"/>
  <c r="AI173" i="8"/>
  <c r="AK173" i="8" s="1"/>
  <c r="D173" i="8" s="1"/>
  <c r="AU169" i="8"/>
  <c r="AI169" i="8"/>
  <c r="AK169" i="8" s="1"/>
  <c r="D169" i="8" s="1"/>
  <c r="F165" i="8"/>
  <c r="AU165" i="8"/>
  <c r="AV165" i="8" s="1"/>
  <c r="AW165" i="8" s="1"/>
  <c r="AI165" i="8"/>
  <c r="AK165" i="8" s="1"/>
  <c r="D165" i="8" s="1"/>
  <c r="AU157" i="8"/>
  <c r="AI157" i="8"/>
  <c r="AK157" i="8" s="1"/>
  <c r="D157" i="8" s="1"/>
  <c r="F153" i="8"/>
  <c r="AU153" i="8"/>
  <c r="AV153" i="8" s="1"/>
  <c r="AW153" i="8" s="1"/>
  <c r="AI153" i="8"/>
  <c r="AK153" i="8" s="1"/>
  <c r="D153" i="8" s="1"/>
  <c r="F149" i="8"/>
  <c r="AU149" i="8"/>
  <c r="AV149" i="8" s="1"/>
  <c r="AW149" i="8" s="1"/>
  <c r="AI149" i="8"/>
  <c r="AK149" i="8" s="1"/>
  <c r="D149" i="8" s="1"/>
  <c r="AU141" i="8"/>
  <c r="AI141" i="8"/>
  <c r="AK141" i="8" s="1"/>
  <c r="D141" i="8" s="1"/>
  <c r="F137" i="8"/>
  <c r="AU137" i="8"/>
  <c r="AV137" i="8" s="1"/>
  <c r="AW137" i="8" s="1"/>
  <c r="AI137" i="8"/>
  <c r="AK137" i="8" s="1"/>
  <c r="D137" i="8" s="1"/>
  <c r="AU133" i="8"/>
  <c r="AI133" i="8"/>
  <c r="F125" i="8"/>
  <c r="AU125" i="8"/>
  <c r="AV125" i="8" s="1"/>
  <c r="AW125" i="8" s="1"/>
  <c r="AI125" i="8"/>
  <c r="AU121" i="8"/>
  <c r="AI121" i="8"/>
  <c r="AK121" i="8" s="1"/>
  <c r="AU117" i="8"/>
  <c r="AV117" i="8" s="1"/>
  <c r="AW117" i="8" s="1"/>
  <c r="AI117" i="8"/>
  <c r="AU109" i="8"/>
  <c r="AI109" i="8"/>
  <c r="AK109" i="8" s="1"/>
  <c r="AU105" i="8"/>
  <c r="AI105" i="8"/>
  <c r="AU101" i="8"/>
  <c r="AV101" i="8" s="1"/>
  <c r="AW101" i="8" s="1"/>
  <c r="AI101" i="8"/>
  <c r="AJ101" i="8" s="1"/>
  <c r="F93" i="8"/>
  <c r="AU93" i="8"/>
  <c r="AV93" i="8" s="1"/>
  <c r="AW93" i="8" s="1"/>
  <c r="AI93" i="8"/>
  <c r="AJ93" i="8" s="1"/>
  <c r="AU89" i="8"/>
  <c r="AI89" i="8"/>
  <c r="AK89" i="8" s="1"/>
  <c r="AU85" i="8"/>
  <c r="AI85" i="8"/>
  <c r="AK85" i="8" s="1"/>
  <c r="F81" i="8"/>
  <c r="AU81" i="8"/>
  <c r="AV81" i="8" s="1"/>
  <c r="AW81" i="8" s="1"/>
  <c r="AU77" i="8"/>
  <c r="AV77" i="8" s="1"/>
  <c r="AW77" i="8" s="1"/>
  <c r="AI77" i="8"/>
  <c r="AJ77" i="8" s="1"/>
  <c r="AU73" i="8"/>
  <c r="AV73" i="8" s="1"/>
  <c r="AW73" i="8" s="1"/>
  <c r="AI73" i="8"/>
  <c r="AK73" i="8" s="1"/>
  <c r="AU69" i="8"/>
  <c r="AI69" i="8"/>
  <c r="AK69" i="8" s="1"/>
  <c r="F65" i="8"/>
  <c r="AU65" i="8"/>
  <c r="AV65" i="8" s="1"/>
  <c r="AW65" i="8" s="1"/>
  <c r="AU61" i="8"/>
  <c r="AI61" i="8"/>
  <c r="AK61" i="8" s="1"/>
  <c r="F57" i="8"/>
  <c r="AU57" i="8"/>
  <c r="AV57" i="8" s="1"/>
  <c r="AW57" i="8" s="1"/>
  <c r="AI57" i="8"/>
  <c r="AU53" i="8"/>
  <c r="AI53" i="8"/>
  <c r="AK53" i="8" s="1"/>
  <c r="AI161" i="8"/>
  <c r="AK161" i="8" s="1"/>
  <c r="D161" i="8" s="1"/>
  <c r="AI97" i="8"/>
  <c r="AL178" i="8"/>
  <c r="AL114" i="8"/>
  <c r="AN114" i="8" s="1"/>
  <c r="E114" i="8" s="1"/>
  <c r="AL50" i="8"/>
  <c r="AN50" i="8" s="1"/>
  <c r="E50" i="8" s="1"/>
  <c r="AU206" i="8"/>
  <c r="AL206" i="8"/>
  <c r="AM206" i="8" s="1"/>
  <c r="AU198" i="8"/>
  <c r="AL198" i="8"/>
  <c r="AM198" i="8" s="1"/>
  <c r="AU190" i="8"/>
  <c r="AL190" i="8"/>
  <c r="AN190" i="8" s="1"/>
  <c r="E190" i="8" s="1"/>
  <c r="AU182" i="8"/>
  <c r="AL182" i="8"/>
  <c r="AU174" i="8"/>
  <c r="AL174" i="8"/>
  <c r="AU170" i="8"/>
  <c r="AL170" i="8"/>
  <c r="AU166" i="8"/>
  <c r="AL166" i="8"/>
  <c r="AU158" i="8"/>
  <c r="AL158" i="8"/>
  <c r="AU154" i="8"/>
  <c r="AV154" i="8" s="1"/>
  <c r="AW154" i="8" s="1"/>
  <c r="AL154" i="8"/>
  <c r="AU150" i="8"/>
  <c r="AL150" i="8"/>
  <c r="AU142" i="8"/>
  <c r="AV142" i="8" s="1"/>
  <c r="AW142" i="8" s="1"/>
  <c r="AL142" i="8"/>
  <c r="AN142" i="8" s="1"/>
  <c r="E142" i="8" s="1"/>
  <c r="AU138" i="8"/>
  <c r="AL138" i="8"/>
  <c r="AN138" i="8" s="1"/>
  <c r="E138" i="8" s="1"/>
  <c r="AU134" i="8"/>
  <c r="AV134" i="8" s="1"/>
  <c r="AW134" i="8" s="1"/>
  <c r="AL134" i="8"/>
  <c r="AN134" i="8" s="1"/>
  <c r="E134" i="8" s="1"/>
  <c r="AU126" i="8"/>
  <c r="AL126" i="8"/>
  <c r="AN126" i="8" s="1"/>
  <c r="E126" i="8" s="1"/>
  <c r="AU122" i="8"/>
  <c r="AL122" i="8"/>
  <c r="AN122" i="8" s="1"/>
  <c r="E122" i="8" s="1"/>
  <c r="AU118" i="8"/>
  <c r="AL118" i="8"/>
  <c r="AN118" i="8" s="1"/>
  <c r="E118" i="8" s="1"/>
  <c r="AU110" i="8"/>
  <c r="AL110" i="8"/>
  <c r="AN110" i="8" s="1"/>
  <c r="E110" i="8" s="1"/>
  <c r="AU106" i="8"/>
  <c r="AL106" i="8"/>
  <c r="AN106" i="8" s="1"/>
  <c r="E106" i="8" s="1"/>
  <c r="AU102" i="8"/>
  <c r="AV102" i="8" s="1"/>
  <c r="AW102" i="8" s="1"/>
  <c r="AL102" i="8"/>
  <c r="AN102" i="8" s="1"/>
  <c r="E102" i="8" s="1"/>
  <c r="AU94" i="8"/>
  <c r="AV94" i="8" s="1"/>
  <c r="AW94" i="8" s="1"/>
  <c r="AL94" i="8"/>
  <c r="AN94" i="8" s="1"/>
  <c r="E94" i="8" s="1"/>
  <c r="AU90" i="8"/>
  <c r="AL90" i="8"/>
  <c r="AN90" i="8" s="1"/>
  <c r="E90" i="8" s="1"/>
  <c r="AU86" i="8"/>
  <c r="AV86" i="8" s="1"/>
  <c r="AW86" i="8" s="1"/>
  <c r="AL86" i="8"/>
  <c r="AN86" i="8" s="1"/>
  <c r="E86" i="8" s="1"/>
  <c r="AU78" i="8"/>
  <c r="AL78" i="8"/>
  <c r="AN78" i="8" s="1"/>
  <c r="E78" i="8" s="1"/>
  <c r="AU74" i="8"/>
  <c r="AV74" i="8" s="1"/>
  <c r="AW74" i="8" s="1"/>
  <c r="AL74" i="8"/>
  <c r="AN74" i="8" s="1"/>
  <c r="E74" i="8" s="1"/>
  <c r="AU70" i="8"/>
  <c r="AL70" i="8"/>
  <c r="AN70" i="8" s="1"/>
  <c r="E70" i="8" s="1"/>
  <c r="AU62" i="8"/>
  <c r="AV62" i="8" s="1"/>
  <c r="AW62" i="8" s="1"/>
  <c r="AL62" i="8"/>
  <c r="AN62" i="8" s="1"/>
  <c r="E62" i="8" s="1"/>
  <c r="AU58" i="8"/>
  <c r="AL58" i="8"/>
  <c r="AN58" i="8" s="1"/>
  <c r="E58" i="8" s="1"/>
  <c r="AU54" i="8"/>
  <c r="AL54" i="8"/>
  <c r="AN54" i="8" s="1"/>
  <c r="E54" i="8" s="1"/>
  <c r="AU46" i="8"/>
  <c r="AL46" i="8"/>
  <c r="AN46" i="8" s="1"/>
  <c r="E46" i="8" s="1"/>
  <c r="AU42" i="8"/>
  <c r="AL42" i="8"/>
  <c r="AN42" i="8" s="1"/>
  <c r="E42" i="8" s="1"/>
  <c r="AU38" i="8"/>
  <c r="AV38" i="8" s="1"/>
  <c r="AW38" i="8" s="1"/>
  <c r="AL38" i="8"/>
  <c r="AN38" i="8" s="1"/>
  <c r="E38" i="8" s="1"/>
  <c r="AU30" i="8"/>
  <c r="AL30" i="8"/>
  <c r="AN30" i="8" s="1"/>
  <c r="E30" i="8" s="1"/>
  <c r="AU26" i="8"/>
  <c r="AL26" i="8"/>
  <c r="AN26" i="8" s="1"/>
  <c r="E26" i="8" s="1"/>
  <c r="AU22" i="8"/>
  <c r="AL22" i="8"/>
  <c r="AN22" i="8" s="1"/>
  <c r="E22" i="8" s="1"/>
  <c r="AU14" i="8"/>
  <c r="AL14" i="8"/>
  <c r="AN14" i="8" s="1"/>
  <c r="E14" i="8" s="1"/>
  <c r="AU10" i="8"/>
  <c r="AL10" i="8"/>
  <c r="AN10" i="8" s="1"/>
  <c r="E10" i="8" s="1"/>
  <c r="AU6" i="8"/>
  <c r="AL6" i="8"/>
  <c r="AN6" i="8" s="1"/>
  <c r="E6" i="8" s="1"/>
  <c r="AI209" i="8"/>
  <c r="AK209" i="8" s="1"/>
  <c r="D209" i="8" s="1"/>
  <c r="AI145" i="8"/>
  <c r="AK145" i="8" s="1"/>
  <c r="D145" i="8" s="1"/>
  <c r="AI81" i="8"/>
  <c r="AL162" i="8"/>
  <c r="AL98" i="8"/>
  <c r="AN98" i="8" s="1"/>
  <c r="E98" i="8" s="1"/>
  <c r="AL34" i="8"/>
  <c r="AN34" i="8" s="1"/>
  <c r="E34" i="8" s="1"/>
  <c r="AI2" i="8"/>
  <c r="AK2" i="8" s="1"/>
  <c r="D2" i="8" s="1"/>
  <c r="AU2" i="8"/>
  <c r="AU202" i="8"/>
  <c r="AL202" i="8"/>
  <c r="AN202" i="8" s="1"/>
  <c r="AU186" i="8"/>
  <c r="AL186" i="8"/>
  <c r="AI207" i="8"/>
  <c r="AK207" i="8" s="1"/>
  <c r="D207" i="8" s="1"/>
  <c r="AU207" i="8"/>
  <c r="AV207" i="8" s="1"/>
  <c r="AW207" i="8" s="1"/>
  <c r="AI203" i="8"/>
  <c r="AK203" i="8" s="1"/>
  <c r="D203" i="8" s="1"/>
  <c r="AU203" i="8"/>
  <c r="AI199" i="8"/>
  <c r="AK199" i="8" s="1"/>
  <c r="D199" i="8" s="1"/>
  <c r="AU199" i="8"/>
  <c r="AI195" i="8"/>
  <c r="AK195" i="8" s="1"/>
  <c r="D195" i="8" s="1"/>
  <c r="AU195" i="8"/>
  <c r="AI191" i="8"/>
  <c r="AK191" i="8" s="1"/>
  <c r="D191" i="8" s="1"/>
  <c r="AU191" i="8"/>
  <c r="F187" i="8"/>
  <c r="AU187" i="8"/>
  <c r="AV187" i="8" s="1"/>
  <c r="AW187" i="8" s="1"/>
  <c r="AI183" i="8"/>
  <c r="AK183" i="8" s="1"/>
  <c r="D183" i="8" s="1"/>
  <c r="AU183" i="8"/>
  <c r="F179" i="8"/>
  <c r="AU179" i="8"/>
  <c r="AV179" i="8" s="1"/>
  <c r="AW179" i="8" s="1"/>
  <c r="AI175" i="8"/>
  <c r="AK175" i="8" s="1"/>
  <c r="D175" i="8" s="1"/>
  <c r="AU175" i="8"/>
  <c r="AI171" i="8"/>
  <c r="AK171" i="8" s="1"/>
  <c r="D171" i="8" s="1"/>
  <c r="AU171" i="8"/>
  <c r="AI167" i="8"/>
  <c r="AK167" i="8" s="1"/>
  <c r="D167" i="8" s="1"/>
  <c r="AU167" i="8"/>
  <c r="AI163" i="8"/>
  <c r="AK163" i="8" s="1"/>
  <c r="D163" i="8" s="1"/>
  <c r="AU163" i="8"/>
  <c r="AI159" i="8"/>
  <c r="AK159" i="8" s="1"/>
  <c r="D159" i="8" s="1"/>
  <c r="AU159" i="8"/>
  <c r="AI155" i="8"/>
  <c r="AK155" i="8" s="1"/>
  <c r="D155" i="8" s="1"/>
  <c r="AU155" i="8"/>
  <c r="AI151" i="8"/>
  <c r="AK151" i="8" s="1"/>
  <c r="D151" i="8" s="1"/>
  <c r="AU151" i="8"/>
  <c r="F147" i="8"/>
  <c r="AU147" i="8"/>
  <c r="AV147" i="8" s="1"/>
  <c r="AW147" i="8" s="1"/>
  <c r="AI143" i="8"/>
  <c r="AK143" i="8" s="1"/>
  <c r="D143" i="8" s="1"/>
  <c r="AU143" i="8"/>
  <c r="AV143" i="8" s="1"/>
  <c r="AW143" i="8" s="1"/>
  <c r="AI139" i="8"/>
  <c r="AK139" i="8" s="1"/>
  <c r="D139" i="8" s="1"/>
  <c r="AU139" i="8"/>
  <c r="AI135" i="8"/>
  <c r="AK135" i="8" s="1"/>
  <c r="D135" i="8" s="1"/>
  <c r="AU135" i="8"/>
  <c r="AI131" i="8"/>
  <c r="AU131" i="8"/>
  <c r="AI127" i="8"/>
  <c r="AK127" i="8" s="1"/>
  <c r="AU127" i="8"/>
  <c r="AI123" i="8"/>
  <c r="AU123" i="8"/>
  <c r="AV123" i="8" s="1"/>
  <c r="AW123" i="8" s="1"/>
  <c r="AI119" i="8"/>
  <c r="AU119" i="8"/>
  <c r="AI115" i="8"/>
  <c r="AU115" i="8"/>
  <c r="AI111" i="8"/>
  <c r="AK111" i="8" s="1"/>
  <c r="AU111" i="8"/>
  <c r="AI107" i="8"/>
  <c r="AU107" i="8"/>
  <c r="AI103" i="8"/>
  <c r="AK103" i="8" s="1"/>
  <c r="AU103" i="8"/>
  <c r="AI99" i="8"/>
  <c r="AU99" i="8"/>
  <c r="AI95" i="8"/>
  <c r="AK95" i="8" s="1"/>
  <c r="AU95" i="8"/>
  <c r="AI91" i="8"/>
  <c r="AU91" i="8"/>
  <c r="F87" i="8"/>
  <c r="AU87" i="8"/>
  <c r="AV87" i="8" s="1"/>
  <c r="AW87" i="8" s="1"/>
  <c r="AI83" i="8"/>
  <c r="AU83" i="8"/>
  <c r="AI79" i="8"/>
  <c r="AK79" i="8" s="1"/>
  <c r="AU79" i="8"/>
  <c r="AI75" i="8"/>
  <c r="AU75" i="8"/>
  <c r="AV75" i="8" s="1"/>
  <c r="AW75" i="8" s="1"/>
  <c r="F71" i="8"/>
  <c r="AU71" i="8"/>
  <c r="AV71" i="8" s="1"/>
  <c r="AW71" i="8" s="1"/>
  <c r="AI193" i="8"/>
  <c r="AK193" i="8" s="1"/>
  <c r="D193" i="8" s="1"/>
  <c r="AI129" i="8"/>
  <c r="AK129" i="8" s="1"/>
  <c r="AI65" i="8"/>
  <c r="AK65" i="8" s="1"/>
  <c r="AL210" i="8"/>
  <c r="AN210" i="8" s="1"/>
  <c r="E210" i="8" s="1"/>
  <c r="AL146" i="8"/>
  <c r="AN146" i="8" s="1"/>
  <c r="E146" i="8" s="1"/>
  <c r="AL82" i="8"/>
  <c r="AN82" i="8" s="1"/>
  <c r="E82" i="8" s="1"/>
  <c r="AL18" i="8"/>
  <c r="AN18" i="8" s="1"/>
  <c r="E18" i="8" s="1"/>
  <c r="AI177" i="8"/>
  <c r="AK177" i="8" s="1"/>
  <c r="D177" i="8" s="1"/>
  <c r="AI113" i="8"/>
  <c r="AI49" i="8"/>
  <c r="AK49" i="8" s="1"/>
  <c r="AL194" i="8"/>
  <c r="AN194" i="8" s="1"/>
  <c r="E194" i="8" s="1"/>
  <c r="AL130" i="8"/>
  <c r="AN130" i="8" s="1"/>
  <c r="E130" i="8" s="1"/>
  <c r="AL66" i="8"/>
  <c r="AN66" i="8" s="1"/>
  <c r="E66" i="8" s="1"/>
  <c r="AI41" i="8"/>
  <c r="AI25" i="8"/>
  <c r="AK25" i="8" s="1"/>
  <c r="F9" i="8"/>
  <c r="H9" i="8" s="1"/>
  <c r="AU9" i="8"/>
  <c r="AV9" i="8" s="1"/>
  <c r="AW9" i="8" s="1"/>
  <c r="F5" i="8"/>
  <c r="AU5" i="8"/>
  <c r="AV5" i="8" s="1"/>
  <c r="AW5" i="8" s="1"/>
  <c r="AI37" i="8"/>
  <c r="AJ37" i="8" s="1"/>
  <c r="AI21" i="8"/>
  <c r="AI5" i="8"/>
  <c r="AJ5" i="8" s="1"/>
  <c r="AI67" i="8"/>
  <c r="AK67" i="8" s="1"/>
  <c r="AU67" i="8"/>
  <c r="AI63" i="8"/>
  <c r="AU63" i="8"/>
  <c r="AI59" i="8"/>
  <c r="AK59" i="8" s="1"/>
  <c r="AU59" i="8"/>
  <c r="AI55" i="8"/>
  <c r="AU55" i="8"/>
  <c r="AV55" i="8" s="1"/>
  <c r="AW55" i="8" s="1"/>
  <c r="AI51" i="8"/>
  <c r="AK51" i="8" s="1"/>
  <c r="AU51" i="8"/>
  <c r="AI47" i="8"/>
  <c r="AU47" i="8"/>
  <c r="F43" i="8"/>
  <c r="AU43" i="8"/>
  <c r="AV43" i="8" s="1"/>
  <c r="AW43" i="8" s="1"/>
  <c r="AI39" i="8"/>
  <c r="AU39" i="8"/>
  <c r="AV39" i="8" s="1"/>
  <c r="AW39" i="8" s="1"/>
  <c r="F35" i="8"/>
  <c r="AU35" i="8"/>
  <c r="AV35" i="8" s="1"/>
  <c r="AW35" i="8" s="1"/>
  <c r="AI31" i="8"/>
  <c r="AU31" i="8"/>
  <c r="AI27" i="8"/>
  <c r="AU27" i="8"/>
  <c r="AI23" i="8"/>
  <c r="AU23" i="8"/>
  <c r="AI19" i="8"/>
  <c r="AK19" i="8" s="1"/>
  <c r="AU19" i="8"/>
  <c r="AI15" i="8"/>
  <c r="AU15" i="8"/>
  <c r="AI11" i="8"/>
  <c r="AK11" i="8" s="1"/>
  <c r="AU11" i="8"/>
  <c r="AI7" i="8"/>
  <c r="AU7" i="8"/>
  <c r="AI3" i="8"/>
  <c r="AJ3" i="8" s="1"/>
  <c r="AU3" i="8"/>
  <c r="AV3" i="8" s="1"/>
  <c r="AW3" i="8" s="1"/>
  <c r="AI45" i="8"/>
  <c r="AI29" i="8"/>
  <c r="AK29" i="8" s="1"/>
  <c r="AI13" i="8"/>
  <c r="AJ13" i="8" s="1"/>
  <c r="AQ188" i="8"/>
  <c r="AI188" i="8"/>
  <c r="AK188" i="8" s="1"/>
  <c r="D188" i="8" s="1"/>
  <c r="AL188" i="8"/>
  <c r="AN188" i="8" s="1"/>
  <c r="E188" i="8" s="1"/>
  <c r="AQ184" i="8"/>
  <c r="AR184" i="8" s="1"/>
  <c r="AS184" i="8" s="1"/>
  <c r="AI184" i="8"/>
  <c r="AK184" i="8" s="1"/>
  <c r="D184" i="8" s="1"/>
  <c r="F184" i="8"/>
  <c r="AL184" i="8"/>
  <c r="AQ180" i="8"/>
  <c r="AI180" i="8"/>
  <c r="AK180" i="8" s="1"/>
  <c r="D180" i="8" s="1"/>
  <c r="AL180" i="8"/>
  <c r="AQ176" i="8"/>
  <c r="AI176" i="8"/>
  <c r="AK176" i="8" s="1"/>
  <c r="D176" i="8" s="1"/>
  <c r="AL176" i="8"/>
  <c r="AQ172" i="8"/>
  <c r="AR172" i="8" s="1"/>
  <c r="AS172" i="8" s="1"/>
  <c r="AI172" i="8"/>
  <c r="AK172" i="8" s="1"/>
  <c r="D172" i="8" s="1"/>
  <c r="F172" i="8"/>
  <c r="AL172" i="8"/>
  <c r="AQ168" i="8"/>
  <c r="AI168" i="8"/>
  <c r="AK168" i="8" s="1"/>
  <c r="D168" i="8" s="1"/>
  <c r="AL168" i="8"/>
  <c r="AQ164" i="8"/>
  <c r="AI164" i="8"/>
  <c r="AK164" i="8" s="1"/>
  <c r="D164" i="8" s="1"/>
  <c r="AL164" i="8"/>
  <c r="AQ160" i="8"/>
  <c r="AI160" i="8"/>
  <c r="AK160" i="8" s="1"/>
  <c r="D160" i="8" s="1"/>
  <c r="AL160" i="8"/>
  <c r="AQ156" i="8"/>
  <c r="AR156" i="8" s="1"/>
  <c r="AS156" i="8" s="1"/>
  <c r="F156" i="8"/>
  <c r="AI156" i="8"/>
  <c r="AK156" i="8" s="1"/>
  <c r="D156" i="8" s="1"/>
  <c r="AL156" i="8"/>
  <c r="AQ152" i="8"/>
  <c r="AI152" i="8"/>
  <c r="AK152" i="8" s="1"/>
  <c r="D152" i="8" s="1"/>
  <c r="AL152" i="8"/>
  <c r="AQ148" i="8"/>
  <c r="AR148" i="8" s="1"/>
  <c r="AS148" i="8" s="1"/>
  <c r="F148" i="8"/>
  <c r="AI148" i="8"/>
  <c r="AK148" i="8" s="1"/>
  <c r="D148" i="8" s="1"/>
  <c r="AL148" i="8"/>
  <c r="AQ144" i="8"/>
  <c r="AI144" i="8"/>
  <c r="AK144" i="8" s="1"/>
  <c r="D144" i="8" s="1"/>
  <c r="AL144" i="8"/>
  <c r="AQ140" i="8"/>
  <c r="AI140" i="8"/>
  <c r="AK140" i="8" s="1"/>
  <c r="D140" i="8" s="1"/>
  <c r="AL140" i="8"/>
  <c r="AQ136" i="8"/>
  <c r="AI136" i="8"/>
  <c r="AK136" i="8" s="1"/>
  <c r="D136" i="8" s="1"/>
  <c r="AL136" i="8"/>
  <c r="AQ132" i="8"/>
  <c r="AR132" i="8" s="1"/>
  <c r="AS132" i="8" s="1"/>
  <c r="AI132" i="8"/>
  <c r="AJ132" i="8" s="1"/>
  <c r="F132" i="8"/>
  <c r="AL132" i="8"/>
  <c r="AN132" i="8" s="1"/>
  <c r="E132" i="8" s="1"/>
  <c r="AQ128" i="8"/>
  <c r="AI128" i="8"/>
  <c r="AK128" i="8" s="1"/>
  <c r="AL128" i="8"/>
  <c r="AN128" i="8" s="1"/>
  <c r="E128" i="8" s="1"/>
  <c r="AQ124" i="8"/>
  <c r="AR124" i="8" s="1"/>
  <c r="AS124" i="8" s="1"/>
  <c r="AI124" i="8"/>
  <c r="AJ124" i="8" s="1"/>
  <c r="F124" i="8"/>
  <c r="AL124" i="8"/>
  <c r="AN124" i="8" s="1"/>
  <c r="E124" i="8" s="1"/>
  <c r="AQ120" i="8"/>
  <c r="AI120" i="8"/>
  <c r="AL120" i="8"/>
  <c r="AN120" i="8" s="1"/>
  <c r="E120" i="8" s="1"/>
  <c r="AQ116" i="8"/>
  <c r="AI116" i="8"/>
  <c r="AL116" i="8"/>
  <c r="AN116" i="8" s="1"/>
  <c r="E116" i="8" s="1"/>
  <c r="AQ112" i="8"/>
  <c r="AI112" i="8"/>
  <c r="AL112" i="8"/>
  <c r="AN112" i="8" s="1"/>
  <c r="E112" i="8" s="1"/>
  <c r="AQ108" i="8"/>
  <c r="AI108" i="8"/>
  <c r="AL108" i="8"/>
  <c r="AN108" i="8" s="1"/>
  <c r="E108" i="8" s="1"/>
  <c r="AQ104" i="8"/>
  <c r="AR104" i="8" s="1"/>
  <c r="AS104" i="8" s="1"/>
  <c r="AI104" i="8"/>
  <c r="F104" i="8"/>
  <c r="AL104" i="8"/>
  <c r="AN104" i="8" s="1"/>
  <c r="E104" i="8" s="1"/>
  <c r="AQ100" i="8"/>
  <c r="AR100" i="8" s="1"/>
  <c r="AS100" i="8" s="1"/>
  <c r="AI100" i="8"/>
  <c r="AK100" i="8" s="1"/>
  <c r="F100" i="8"/>
  <c r="AL100" i="8"/>
  <c r="AN100" i="8" s="1"/>
  <c r="E100" i="8" s="1"/>
  <c r="AQ96" i="8"/>
  <c r="AI96" i="8"/>
  <c r="AK96" i="8" s="1"/>
  <c r="AL96" i="8"/>
  <c r="AN96" i="8" s="1"/>
  <c r="E96" i="8" s="1"/>
  <c r="AQ92" i="8"/>
  <c r="AI92" i="8"/>
  <c r="AL92" i="8"/>
  <c r="AN92" i="8" s="1"/>
  <c r="E92" i="8" s="1"/>
  <c r="AQ88" i="8"/>
  <c r="AR88" i="8" s="1"/>
  <c r="AS88" i="8" s="1"/>
  <c r="F88" i="8"/>
  <c r="AI88" i="8"/>
  <c r="AK88" i="8" s="1"/>
  <c r="AL88" i="8"/>
  <c r="AN88" i="8" s="1"/>
  <c r="E88" i="8" s="1"/>
  <c r="AQ84" i="8"/>
  <c r="AI84" i="8"/>
  <c r="AK84" i="8" s="1"/>
  <c r="AL84" i="8"/>
  <c r="AN84" i="8" s="1"/>
  <c r="E84" i="8" s="1"/>
  <c r="AQ80" i="8"/>
  <c r="AI80" i="8"/>
  <c r="AK80" i="8" s="1"/>
  <c r="AL80" i="8"/>
  <c r="AN80" i="8" s="1"/>
  <c r="E80" i="8" s="1"/>
  <c r="AQ76" i="8"/>
  <c r="AR76" i="8" s="1"/>
  <c r="AS76" i="8" s="1"/>
  <c r="AI76" i="8"/>
  <c r="AJ76" i="8" s="1"/>
  <c r="F76" i="8"/>
  <c r="AL76" i="8"/>
  <c r="AN76" i="8" s="1"/>
  <c r="E76" i="8" s="1"/>
  <c r="AQ72" i="8"/>
  <c r="AI72" i="8"/>
  <c r="AL72" i="8"/>
  <c r="AN72" i="8" s="1"/>
  <c r="E72" i="8" s="1"/>
  <c r="AQ68" i="8"/>
  <c r="AI68" i="8"/>
  <c r="AL68" i="8"/>
  <c r="AN68" i="8" s="1"/>
  <c r="E68" i="8" s="1"/>
  <c r="AQ64" i="8"/>
  <c r="AI64" i="8"/>
  <c r="AL64" i="8"/>
  <c r="AN64" i="8" s="1"/>
  <c r="E64" i="8" s="1"/>
  <c r="AQ60" i="8"/>
  <c r="AI60" i="8"/>
  <c r="AL60" i="8"/>
  <c r="AN60" i="8" s="1"/>
  <c r="E60" i="8" s="1"/>
  <c r="AQ56" i="8"/>
  <c r="AI56" i="8"/>
  <c r="AL56" i="8"/>
  <c r="AN56" i="8" s="1"/>
  <c r="E56" i="8" s="1"/>
  <c r="AQ52" i="8"/>
  <c r="AR52" i="8" s="1"/>
  <c r="AS52" i="8" s="1"/>
  <c r="AI52" i="8"/>
  <c r="F52" i="8"/>
  <c r="AL52" i="8"/>
  <c r="AN52" i="8" s="1"/>
  <c r="E52" i="8" s="1"/>
  <c r="AQ48" i="8"/>
  <c r="AR48" i="8" s="1"/>
  <c r="AS48" i="8" s="1"/>
  <c r="AI48" i="8"/>
  <c r="AL48" i="8"/>
  <c r="AN48" i="8" s="1"/>
  <c r="E48" i="8" s="1"/>
  <c r="AQ44" i="8"/>
  <c r="AI44" i="8"/>
  <c r="AK44" i="8" s="1"/>
  <c r="AL44" i="8"/>
  <c r="AN44" i="8" s="1"/>
  <c r="E44" i="8" s="1"/>
  <c r="AQ40" i="8"/>
  <c r="AI40" i="8"/>
  <c r="AK40" i="8" s="1"/>
  <c r="AL40" i="8"/>
  <c r="AN40" i="8" s="1"/>
  <c r="E40" i="8" s="1"/>
  <c r="AQ36" i="8"/>
  <c r="AI36" i="8"/>
  <c r="AK36" i="8" s="1"/>
  <c r="AL36" i="8"/>
  <c r="AN36" i="8" s="1"/>
  <c r="E36" i="8" s="1"/>
  <c r="AQ32" i="8"/>
  <c r="AR32" i="8" s="1"/>
  <c r="AS32" i="8" s="1"/>
  <c r="AI32" i="8"/>
  <c r="AJ32" i="8" s="1"/>
  <c r="F32" i="8"/>
  <c r="AL32" i="8"/>
  <c r="AN32" i="8" s="1"/>
  <c r="E32" i="8" s="1"/>
  <c r="AQ28" i="8"/>
  <c r="AR28" i="8" s="1"/>
  <c r="AS28" i="8" s="1"/>
  <c r="AI28" i="8"/>
  <c r="AK28" i="8" s="1"/>
  <c r="F28" i="8"/>
  <c r="AL28" i="8"/>
  <c r="AN28" i="8" s="1"/>
  <c r="E28" i="8" s="1"/>
  <c r="AQ24" i="8"/>
  <c r="AI24" i="8"/>
  <c r="AK24" i="8" s="1"/>
  <c r="AL24" i="8"/>
  <c r="AN24" i="8" s="1"/>
  <c r="E24" i="8" s="1"/>
  <c r="AQ20" i="8"/>
  <c r="AI20" i="8"/>
  <c r="AK20" i="8" s="1"/>
  <c r="AL20" i="8"/>
  <c r="AN20" i="8" s="1"/>
  <c r="E20" i="8" s="1"/>
  <c r="AQ16" i="8"/>
  <c r="AI16" i="8"/>
  <c r="AK16" i="8" s="1"/>
  <c r="AL16" i="8"/>
  <c r="AN16" i="8" s="1"/>
  <c r="E16" i="8" s="1"/>
  <c r="AQ12" i="8"/>
  <c r="AI12" i="8"/>
  <c r="AK12" i="8" s="1"/>
  <c r="AL12" i="8"/>
  <c r="AN12" i="8" s="1"/>
  <c r="E12" i="8" s="1"/>
  <c r="AQ8" i="8"/>
  <c r="AI8" i="8"/>
  <c r="AK8" i="8" s="1"/>
  <c r="AL8" i="8"/>
  <c r="AN8" i="8" s="1"/>
  <c r="E8" i="8" s="1"/>
  <c r="AQ4" i="8"/>
  <c r="AI4" i="8"/>
  <c r="AL4" i="8"/>
  <c r="AN4" i="8" s="1"/>
  <c r="E4" i="8" s="1"/>
  <c r="AQ204" i="8"/>
  <c r="AI204" i="8"/>
  <c r="AK204" i="8" s="1"/>
  <c r="D204" i="8" s="1"/>
  <c r="AL204" i="8"/>
  <c r="AQ208" i="8"/>
  <c r="AI208" i="8"/>
  <c r="AK208" i="8" s="1"/>
  <c r="D208" i="8" s="1"/>
  <c r="AL208" i="8"/>
  <c r="AQ200" i="8"/>
  <c r="AI200" i="8"/>
  <c r="AK200" i="8" s="1"/>
  <c r="D200" i="8" s="1"/>
  <c r="AL200" i="8"/>
  <c r="AQ196" i="8"/>
  <c r="AR196" i="8" s="1"/>
  <c r="AS196" i="8" s="1"/>
  <c r="F196" i="8"/>
  <c r="AI196" i="8"/>
  <c r="AK196" i="8" s="1"/>
  <c r="D196" i="8" s="1"/>
  <c r="AL196" i="8"/>
  <c r="AQ192" i="8"/>
  <c r="AI192" i="8"/>
  <c r="AK192" i="8" s="1"/>
  <c r="D192" i="8" s="1"/>
  <c r="AL192" i="8"/>
  <c r="AQ209" i="8"/>
  <c r="AQ205" i="8"/>
  <c r="AQ177" i="8"/>
  <c r="AQ210" i="8"/>
  <c r="AQ206" i="8"/>
  <c r="AQ202" i="8"/>
  <c r="AQ198" i="8"/>
  <c r="AQ194" i="8"/>
  <c r="AQ190" i="8"/>
  <c r="AQ186" i="8"/>
  <c r="AQ182" i="8"/>
  <c r="AQ178" i="8"/>
  <c r="AQ174" i="8"/>
  <c r="AQ170" i="8"/>
  <c r="AQ166" i="8"/>
  <c r="AQ162" i="8"/>
  <c r="AQ158" i="8"/>
  <c r="AQ154" i="8"/>
  <c r="AR154" i="8" s="1"/>
  <c r="AS154" i="8" s="1"/>
  <c r="AQ150" i="8"/>
  <c r="AQ146" i="8"/>
  <c r="AR146" i="8" s="1"/>
  <c r="AS146" i="8" s="1"/>
  <c r="AQ142" i="8"/>
  <c r="AR142" i="8" s="1"/>
  <c r="AS142" i="8" s="1"/>
  <c r="AQ138" i="8"/>
  <c r="AQ134" i="8"/>
  <c r="AR134" i="8" s="1"/>
  <c r="AS134" i="8" s="1"/>
  <c r="AQ130" i="8"/>
  <c r="AQ126" i="8"/>
  <c r="AQ122" i="8"/>
  <c r="AQ118" i="8"/>
  <c r="AQ114" i="8"/>
  <c r="AR114" i="8" s="1"/>
  <c r="AS114" i="8" s="1"/>
  <c r="AQ110" i="8"/>
  <c r="AQ106" i="8"/>
  <c r="AQ102" i="8"/>
  <c r="AR102" i="8" s="1"/>
  <c r="AS102" i="8" s="1"/>
  <c r="AQ98" i="8"/>
  <c r="AQ94" i="8"/>
  <c r="AR94" i="8" s="1"/>
  <c r="AS94" i="8" s="1"/>
  <c r="AQ90" i="8"/>
  <c r="AQ86" i="8"/>
  <c r="AR86" i="8" s="1"/>
  <c r="AS86" i="8" s="1"/>
  <c r="AQ82" i="8"/>
  <c r="AQ78" i="8"/>
  <c r="AQ74" i="8"/>
  <c r="AR74" i="8" s="1"/>
  <c r="AS74" i="8" s="1"/>
  <c r="AQ70" i="8"/>
  <c r="AQ66" i="8"/>
  <c r="AR66" i="8" s="1"/>
  <c r="AS66" i="8" s="1"/>
  <c r="AQ62" i="8"/>
  <c r="AR62" i="8" s="1"/>
  <c r="AS62" i="8" s="1"/>
  <c r="AQ58" i="8"/>
  <c r="AQ54" i="8"/>
  <c r="AQ50" i="8"/>
  <c r="AQ46" i="8"/>
  <c r="AQ42" i="8"/>
  <c r="AQ38" i="8"/>
  <c r="AR38" i="8" s="1"/>
  <c r="AS38" i="8" s="1"/>
  <c r="AQ34" i="8"/>
  <c r="AR34" i="8" s="1"/>
  <c r="AS34" i="8" s="1"/>
  <c r="AQ30" i="8"/>
  <c r="AQ26" i="8"/>
  <c r="AQ22" i="8"/>
  <c r="AQ18" i="8"/>
  <c r="AQ14" i="8"/>
  <c r="AQ10" i="8"/>
  <c r="AQ6" i="8"/>
  <c r="AI187" i="8"/>
  <c r="AK187" i="8" s="1"/>
  <c r="D187" i="8" s="1"/>
  <c r="AI179" i="8"/>
  <c r="AK179" i="8" s="1"/>
  <c r="D179" i="8" s="1"/>
  <c r="AI147" i="8"/>
  <c r="AK147" i="8" s="1"/>
  <c r="D147" i="8" s="1"/>
  <c r="AI87" i="8"/>
  <c r="AK87" i="8" s="1"/>
  <c r="AI71" i="8"/>
  <c r="AJ71" i="8" s="1"/>
  <c r="AI43" i="8"/>
  <c r="AJ43" i="8" s="1"/>
  <c r="AI35" i="8"/>
  <c r="AJ35" i="8" s="1"/>
  <c r="F154" i="8"/>
  <c r="F114" i="8"/>
  <c r="AQ2" i="8"/>
  <c r="AQ207" i="8"/>
  <c r="AR207" i="8" s="1"/>
  <c r="AS207" i="8" s="1"/>
  <c r="AQ203" i="8"/>
  <c r="AQ199" i="8"/>
  <c r="AQ195" i="8"/>
  <c r="AQ191" i="8"/>
  <c r="AQ187" i="8"/>
  <c r="AR187" i="8" s="1"/>
  <c r="AS187" i="8" s="1"/>
  <c r="AQ183" i="8"/>
  <c r="AQ179" i="8"/>
  <c r="AR179" i="8" s="1"/>
  <c r="AS179" i="8" s="1"/>
  <c r="AQ175" i="8"/>
  <c r="AQ171" i="8"/>
  <c r="AQ167" i="8"/>
  <c r="AQ163" i="8"/>
  <c r="AQ159" i="8"/>
  <c r="AQ155" i="8"/>
  <c r="AQ151" i="8"/>
  <c r="AQ147" i="8"/>
  <c r="AR147" i="8" s="1"/>
  <c r="AS147" i="8" s="1"/>
  <c r="AQ143" i="8"/>
  <c r="AR143" i="8" s="1"/>
  <c r="AS143" i="8" s="1"/>
  <c r="AQ139" i="8"/>
  <c r="AQ135" i="8"/>
  <c r="AQ131" i="8"/>
  <c r="AQ127" i="8"/>
  <c r="AQ123" i="8"/>
  <c r="AR123" i="8" s="1"/>
  <c r="AS123" i="8" s="1"/>
  <c r="AQ119" i="8"/>
  <c r="AQ115" i="8"/>
  <c r="AQ111" i="8"/>
  <c r="AQ107" i="8"/>
  <c r="AQ103" i="8"/>
  <c r="AQ99" i="8"/>
  <c r="AQ95" i="8"/>
  <c r="AQ91" i="8"/>
  <c r="AQ87" i="8"/>
  <c r="AR87" i="8" s="1"/>
  <c r="AS87" i="8" s="1"/>
  <c r="AQ83" i="8"/>
  <c r="AQ79" i="8"/>
  <c r="AQ75" i="8"/>
  <c r="AR75" i="8" s="1"/>
  <c r="AS75" i="8" s="1"/>
  <c r="AQ71" i="8"/>
  <c r="AR71" i="8" s="1"/>
  <c r="AS71" i="8" s="1"/>
  <c r="AQ67" i="8"/>
  <c r="AQ63" i="8"/>
  <c r="AQ59" i="8"/>
  <c r="AQ55" i="8"/>
  <c r="AR55" i="8" s="1"/>
  <c r="AS55" i="8" s="1"/>
  <c r="AQ51" i="8"/>
  <c r="AQ47" i="8"/>
  <c r="AQ43" i="8"/>
  <c r="AR43" i="8" s="1"/>
  <c r="AS43" i="8" s="1"/>
  <c r="AQ39" i="8"/>
  <c r="AR39" i="8" s="1"/>
  <c r="AS39" i="8" s="1"/>
  <c r="AQ35" i="8"/>
  <c r="AR35" i="8" s="1"/>
  <c r="AS35" i="8" s="1"/>
  <c r="AQ31" i="8"/>
  <c r="AQ27" i="8"/>
  <c r="AQ23" i="8"/>
  <c r="AQ19" i="8"/>
  <c r="AQ15" i="8"/>
  <c r="AQ11" i="8"/>
  <c r="AQ7" i="8"/>
  <c r="AQ3" i="8"/>
  <c r="AR3" i="8" s="1"/>
  <c r="AS3" i="8" s="1"/>
  <c r="AI210" i="8"/>
  <c r="AK210" i="8" s="1"/>
  <c r="D210" i="8" s="1"/>
  <c r="AI206" i="8"/>
  <c r="AK206" i="8" s="1"/>
  <c r="D206" i="8" s="1"/>
  <c r="AI202" i="8"/>
  <c r="AK202" i="8" s="1"/>
  <c r="D202" i="8" s="1"/>
  <c r="AI198" i="8"/>
  <c r="AK198" i="8" s="1"/>
  <c r="D198" i="8" s="1"/>
  <c r="AI194" i="8"/>
  <c r="AK194" i="8" s="1"/>
  <c r="D194" i="8" s="1"/>
  <c r="AI190" i="8"/>
  <c r="AK190" i="8" s="1"/>
  <c r="D190" i="8" s="1"/>
  <c r="AI186" i="8"/>
  <c r="AK186" i="8" s="1"/>
  <c r="D186" i="8" s="1"/>
  <c r="AI182" i="8"/>
  <c r="AK182" i="8" s="1"/>
  <c r="D182" i="8" s="1"/>
  <c r="AI178" i="8"/>
  <c r="AK178" i="8" s="1"/>
  <c r="D178" i="8" s="1"/>
  <c r="AI174" i="8"/>
  <c r="AK174" i="8" s="1"/>
  <c r="D174" i="8" s="1"/>
  <c r="AI170" i="8"/>
  <c r="AK170" i="8" s="1"/>
  <c r="D170" i="8" s="1"/>
  <c r="AI166" i="8"/>
  <c r="AK166" i="8" s="1"/>
  <c r="D166" i="8" s="1"/>
  <c r="AI162" i="8"/>
  <c r="AK162" i="8" s="1"/>
  <c r="D162" i="8" s="1"/>
  <c r="AI158" i="8"/>
  <c r="AK158" i="8" s="1"/>
  <c r="D158" i="8" s="1"/>
  <c r="AI154" i="8"/>
  <c r="AK154" i="8" s="1"/>
  <c r="D154" i="8" s="1"/>
  <c r="AI150" i="8"/>
  <c r="AK150" i="8" s="1"/>
  <c r="D150" i="8" s="1"/>
  <c r="AI146" i="8"/>
  <c r="AK146" i="8" s="1"/>
  <c r="D146" i="8" s="1"/>
  <c r="AI142" i="8"/>
  <c r="AK142" i="8" s="1"/>
  <c r="D142" i="8" s="1"/>
  <c r="AI138" i="8"/>
  <c r="AK138" i="8" s="1"/>
  <c r="D138" i="8" s="1"/>
  <c r="AI134" i="8"/>
  <c r="AK134" i="8" s="1"/>
  <c r="AI130" i="8"/>
  <c r="AK130" i="8" s="1"/>
  <c r="AI126" i="8"/>
  <c r="AK126" i="8" s="1"/>
  <c r="AI122" i="8"/>
  <c r="AI118" i="8"/>
  <c r="AK118" i="8" s="1"/>
  <c r="AI114" i="8"/>
  <c r="AI110" i="8"/>
  <c r="AI106" i="8"/>
  <c r="AK106" i="8" s="1"/>
  <c r="AI102" i="8"/>
  <c r="AK102" i="8" s="1"/>
  <c r="AI98" i="8"/>
  <c r="AI94" i="8"/>
  <c r="AJ94" i="8" s="1"/>
  <c r="AI90" i="8"/>
  <c r="AI86" i="8"/>
  <c r="AK86" i="8" s="1"/>
  <c r="AI82" i="8"/>
  <c r="AI78" i="8"/>
  <c r="AI74" i="8"/>
  <c r="AK74" i="8" s="1"/>
  <c r="AI70" i="8"/>
  <c r="AK70" i="8" s="1"/>
  <c r="AI66" i="8"/>
  <c r="AI62" i="8"/>
  <c r="AJ62" i="8" s="1"/>
  <c r="AI58" i="8"/>
  <c r="AI54" i="8"/>
  <c r="AK54" i="8" s="1"/>
  <c r="AI50" i="8"/>
  <c r="AI46" i="8"/>
  <c r="AK46" i="8" s="1"/>
  <c r="AI42" i="8"/>
  <c r="AK42" i="8" s="1"/>
  <c r="AI38" i="8"/>
  <c r="AK38" i="8" s="1"/>
  <c r="AI34" i="8"/>
  <c r="AI30" i="8"/>
  <c r="AI26" i="8"/>
  <c r="AI22" i="8"/>
  <c r="AK22" i="8" s="1"/>
  <c r="AI18" i="8"/>
  <c r="AI14" i="8"/>
  <c r="AI10" i="8"/>
  <c r="AK10" i="8" s="1"/>
  <c r="AI6" i="8"/>
  <c r="AK6" i="8" s="1"/>
  <c r="AL2" i="8"/>
  <c r="AL207" i="8"/>
  <c r="AL203" i="8"/>
  <c r="AL199" i="8"/>
  <c r="AL195" i="8"/>
  <c r="AL191" i="8"/>
  <c r="AL187" i="8"/>
  <c r="AL183" i="8"/>
  <c r="AL179" i="8"/>
  <c r="AL175" i="8"/>
  <c r="AL171" i="8"/>
  <c r="AL167" i="8"/>
  <c r="AL163" i="8"/>
  <c r="AL159" i="8"/>
  <c r="AL155" i="8"/>
  <c r="AL151" i="8"/>
  <c r="AL147" i="8"/>
  <c r="AN147" i="8" s="1"/>
  <c r="E147" i="8" s="1"/>
  <c r="AL143" i="8"/>
  <c r="AL139" i="8"/>
  <c r="AL135" i="8"/>
  <c r="AN135" i="8" s="1"/>
  <c r="E135" i="8" s="1"/>
  <c r="AL131" i="8"/>
  <c r="AN131" i="8" s="1"/>
  <c r="E131" i="8" s="1"/>
  <c r="AL127" i="8"/>
  <c r="AN127" i="8" s="1"/>
  <c r="E127" i="8" s="1"/>
  <c r="AL123" i="8"/>
  <c r="AN123" i="8" s="1"/>
  <c r="E123" i="8" s="1"/>
  <c r="AL119" i="8"/>
  <c r="AN119" i="8" s="1"/>
  <c r="E119" i="8" s="1"/>
  <c r="AL115" i="8"/>
  <c r="AN115" i="8" s="1"/>
  <c r="E115" i="8" s="1"/>
  <c r="AL111" i="8"/>
  <c r="AN111" i="8" s="1"/>
  <c r="E111" i="8" s="1"/>
  <c r="AL107" i="8"/>
  <c r="AN107" i="8" s="1"/>
  <c r="E107" i="8" s="1"/>
  <c r="AL103" i="8"/>
  <c r="AN103" i="8" s="1"/>
  <c r="E103" i="8" s="1"/>
  <c r="AL99" i="8"/>
  <c r="AN99" i="8" s="1"/>
  <c r="E99" i="8" s="1"/>
  <c r="AL95" i="8"/>
  <c r="AN95" i="8" s="1"/>
  <c r="E95" i="8" s="1"/>
  <c r="AL91" i="8"/>
  <c r="AN91" i="8" s="1"/>
  <c r="E91" i="8" s="1"/>
  <c r="AL87" i="8"/>
  <c r="AN87" i="8" s="1"/>
  <c r="E87" i="8" s="1"/>
  <c r="AL83" i="8"/>
  <c r="AN83" i="8" s="1"/>
  <c r="E83" i="8" s="1"/>
  <c r="AL79" i="8"/>
  <c r="AN79" i="8" s="1"/>
  <c r="E79" i="8" s="1"/>
  <c r="AL75" i="8"/>
  <c r="AN75" i="8" s="1"/>
  <c r="E75" i="8" s="1"/>
  <c r="AL71" i="8"/>
  <c r="AN71" i="8" s="1"/>
  <c r="E71" i="8" s="1"/>
  <c r="AL67" i="8"/>
  <c r="AN67" i="8" s="1"/>
  <c r="E67" i="8" s="1"/>
  <c r="AL63" i="8"/>
  <c r="AN63" i="8" s="1"/>
  <c r="E63" i="8" s="1"/>
  <c r="AL59" i="8"/>
  <c r="AN59" i="8" s="1"/>
  <c r="E59" i="8" s="1"/>
  <c r="AL55" i="8"/>
  <c r="AN55" i="8" s="1"/>
  <c r="E55" i="8" s="1"/>
  <c r="AL51" i="8"/>
  <c r="AN51" i="8" s="1"/>
  <c r="E51" i="8" s="1"/>
  <c r="AL47" i="8"/>
  <c r="AN47" i="8" s="1"/>
  <c r="E47" i="8" s="1"/>
  <c r="AL43" i="8"/>
  <c r="AN43" i="8" s="1"/>
  <c r="E43" i="8" s="1"/>
  <c r="AL39" i="8"/>
  <c r="AN39" i="8" s="1"/>
  <c r="E39" i="8" s="1"/>
  <c r="AL35" i="8"/>
  <c r="AN35" i="8" s="1"/>
  <c r="E35" i="8" s="1"/>
  <c r="AL31" i="8"/>
  <c r="AN31" i="8" s="1"/>
  <c r="E31" i="8" s="1"/>
  <c r="AL27" i="8"/>
  <c r="AN27" i="8" s="1"/>
  <c r="E27" i="8" s="1"/>
  <c r="AL23" i="8"/>
  <c r="AN23" i="8" s="1"/>
  <c r="E23" i="8" s="1"/>
  <c r="AL19" i="8"/>
  <c r="AN19" i="8" s="1"/>
  <c r="E19" i="8" s="1"/>
  <c r="AL15" i="8"/>
  <c r="AN15" i="8" s="1"/>
  <c r="E15" i="8" s="1"/>
  <c r="AL11" i="8"/>
  <c r="AN11" i="8" s="1"/>
  <c r="E11" i="8" s="1"/>
  <c r="AL7" i="8"/>
  <c r="AN7" i="8" s="1"/>
  <c r="E7" i="8" s="1"/>
  <c r="AL3" i="8"/>
  <c r="AN3" i="8" s="1"/>
  <c r="E3" i="8" s="1"/>
  <c r="F146" i="8"/>
  <c r="F134" i="8"/>
  <c r="F94" i="8"/>
  <c r="F86" i="8"/>
  <c r="F75" i="8"/>
  <c r="H75" i="8" s="1"/>
  <c r="F66" i="8"/>
  <c r="H66" i="8" s="1"/>
  <c r="F55" i="8"/>
  <c r="F39" i="8"/>
  <c r="F207" i="8"/>
  <c r="F143" i="8"/>
  <c r="F123" i="8"/>
  <c r="F102" i="8"/>
  <c r="F74" i="8"/>
  <c r="F38" i="8"/>
  <c r="H38" i="8" s="1"/>
  <c r="AQ201" i="8"/>
  <c r="AQ197" i="8"/>
  <c r="AQ193" i="8"/>
  <c r="AQ189" i="8"/>
  <c r="AQ185" i="8"/>
  <c r="AR185" i="8" s="1"/>
  <c r="AS185" i="8" s="1"/>
  <c r="AQ181" i="8"/>
  <c r="AR181" i="8" s="1"/>
  <c r="AS181" i="8" s="1"/>
  <c r="AQ173" i="8"/>
  <c r="AQ169" i="8"/>
  <c r="AQ165" i="8"/>
  <c r="AR165" i="8" s="1"/>
  <c r="AS165" i="8" s="1"/>
  <c r="AQ161" i="8"/>
  <c r="AQ157" i="8"/>
  <c r="AQ153" i="8"/>
  <c r="AR153" i="8" s="1"/>
  <c r="AS153" i="8" s="1"/>
  <c r="AQ149" i="8"/>
  <c r="AR149" i="8" s="1"/>
  <c r="AS149" i="8" s="1"/>
  <c r="AQ145" i="8"/>
  <c r="AQ141" i="8"/>
  <c r="AQ137" i="8"/>
  <c r="AR137" i="8" s="1"/>
  <c r="AS137" i="8" s="1"/>
  <c r="AQ133" i="8"/>
  <c r="AQ129" i="8"/>
  <c r="AR129" i="8" s="1"/>
  <c r="AS129" i="8" s="1"/>
  <c r="AQ125" i="8"/>
  <c r="AR125" i="8" s="1"/>
  <c r="AS125" i="8" s="1"/>
  <c r="AQ121" i="8"/>
  <c r="AQ117" i="8"/>
  <c r="AR117" i="8" s="1"/>
  <c r="AS117" i="8" s="1"/>
  <c r="AQ113" i="8"/>
  <c r="AQ109" i="8"/>
  <c r="AQ105" i="8"/>
  <c r="AR105" i="8" s="1"/>
  <c r="AS105" i="8" s="1"/>
  <c r="AQ101" i="8"/>
  <c r="AR101" i="8" s="1"/>
  <c r="AS101" i="8" s="1"/>
  <c r="AQ97" i="8"/>
  <c r="AQ93" i="8"/>
  <c r="AR93" i="8" s="1"/>
  <c r="AS93" i="8" s="1"/>
  <c r="AQ89" i="8"/>
  <c r="AQ85" i="8"/>
  <c r="AQ81" i="8"/>
  <c r="AR81" i="8" s="1"/>
  <c r="AS81" i="8" s="1"/>
  <c r="AQ77" i="8"/>
  <c r="AR77" i="8" s="1"/>
  <c r="AS77" i="8" s="1"/>
  <c r="AQ73" i="8"/>
  <c r="AR73" i="8" s="1"/>
  <c r="AS73" i="8" s="1"/>
  <c r="AQ69" i="8"/>
  <c r="AQ65" i="8"/>
  <c r="AR65" i="8" s="1"/>
  <c r="AS65" i="8" s="1"/>
  <c r="AQ61" i="8"/>
  <c r="AQ57" i="8"/>
  <c r="AR57" i="8" s="1"/>
  <c r="AS57" i="8" s="1"/>
  <c r="AQ53" i="8"/>
  <c r="AQ49" i="8"/>
  <c r="AQ45" i="8"/>
  <c r="AR45" i="8" s="1"/>
  <c r="AS45" i="8" s="1"/>
  <c r="AQ41" i="8"/>
  <c r="AQ37" i="8"/>
  <c r="AR37" i="8" s="1"/>
  <c r="AS37" i="8" s="1"/>
  <c r="AQ33" i="8"/>
  <c r="AQ29" i="8"/>
  <c r="AQ25" i="8"/>
  <c r="AQ21" i="8"/>
  <c r="AQ17" i="8"/>
  <c r="AQ13" i="8"/>
  <c r="AR13" i="8" s="1"/>
  <c r="AS13" i="8" s="1"/>
  <c r="AQ9" i="8"/>
  <c r="AR9" i="8" s="1"/>
  <c r="AS9" i="8" s="1"/>
  <c r="AQ5" i="8"/>
  <c r="AR5" i="8" s="1"/>
  <c r="AS5" i="8" s="1"/>
  <c r="AL209" i="8"/>
  <c r="AL205" i="8"/>
  <c r="AL201" i="8"/>
  <c r="AL197" i="8"/>
  <c r="AL193" i="8"/>
  <c r="AL189" i="8"/>
  <c r="AN189" i="8" s="1"/>
  <c r="E189" i="8" s="1"/>
  <c r="AL185" i="8"/>
  <c r="AL181" i="8"/>
  <c r="AL177" i="8"/>
  <c r="AL173" i="8"/>
  <c r="AL169" i="8"/>
  <c r="AL165" i="8"/>
  <c r="AL161" i="8"/>
  <c r="AL157" i="8"/>
  <c r="AL153" i="8"/>
  <c r="AL149" i="8"/>
  <c r="AL145" i="8"/>
  <c r="AL141" i="8"/>
  <c r="AL137" i="8"/>
  <c r="AL133" i="8"/>
  <c r="AL129" i="8"/>
  <c r="AN129" i="8" s="1"/>
  <c r="E129" i="8" s="1"/>
  <c r="AL125" i="8"/>
  <c r="AN125" i="8" s="1"/>
  <c r="E125" i="8" s="1"/>
  <c r="AL121" i="8"/>
  <c r="AN121" i="8" s="1"/>
  <c r="E121" i="8" s="1"/>
  <c r="AL117" i="8"/>
  <c r="AN117" i="8" s="1"/>
  <c r="E117" i="8" s="1"/>
  <c r="AL113" i="8"/>
  <c r="AN113" i="8" s="1"/>
  <c r="E113" i="8" s="1"/>
  <c r="AL109" i="8"/>
  <c r="AN109" i="8" s="1"/>
  <c r="E109" i="8" s="1"/>
  <c r="AL105" i="8"/>
  <c r="AN105" i="8" s="1"/>
  <c r="E105" i="8" s="1"/>
  <c r="AL101" i="8"/>
  <c r="AN101" i="8" s="1"/>
  <c r="E101" i="8" s="1"/>
  <c r="AL97" i="8"/>
  <c r="AN97" i="8" s="1"/>
  <c r="E97" i="8" s="1"/>
  <c r="AL93" i="8"/>
  <c r="AN93" i="8" s="1"/>
  <c r="E93" i="8" s="1"/>
  <c r="AL89" i="8"/>
  <c r="AN89" i="8" s="1"/>
  <c r="E89" i="8" s="1"/>
  <c r="AL85" i="8"/>
  <c r="AN85" i="8" s="1"/>
  <c r="E85" i="8" s="1"/>
  <c r="AL81" i="8"/>
  <c r="AN81" i="8" s="1"/>
  <c r="E81" i="8" s="1"/>
  <c r="AL77" i="8"/>
  <c r="AN77" i="8" s="1"/>
  <c r="E77" i="8" s="1"/>
  <c r="AL73" i="8"/>
  <c r="AN73" i="8" s="1"/>
  <c r="E73" i="8" s="1"/>
  <c r="AL69" i="8"/>
  <c r="AN69" i="8" s="1"/>
  <c r="E69" i="8" s="1"/>
  <c r="AL65" i="8"/>
  <c r="AN65" i="8" s="1"/>
  <c r="E65" i="8" s="1"/>
  <c r="AL61" i="8"/>
  <c r="AN61" i="8" s="1"/>
  <c r="E61" i="8" s="1"/>
  <c r="AL57" i="8"/>
  <c r="AN57" i="8" s="1"/>
  <c r="E57" i="8" s="1"/>
  <c r="AL53" i="8"/>
  <c r="AN53" i="8" s="1"/>
  <c r="E53" i="8" s="1"/>
  <c r="AL49" i="8"/>
  <c r="AN49" i="8" s="1"/>
  <c r="E49" i="8" s="1"/>
  <c r="AL45" i="8"/>
  <c r="AN45" i="8" s="1"/>
  <c r="E45" i="8" s="1"/>
  <c r="AL41" i="8"/>
  <c r="AN41" i="8" s="1"/>
  <c r="E41" i="8" s="1"/>
  <c r="AL37" i="8"/>
  <c r="AN37" i="8" s="1"/>
  <c r="E37" i="8" s="1"/>
  <c r="AL33" i="8"/>
  <c r="AN33" i="8" s="1"/>
  <c r="E33" i="8" s="1"/>
  <c r="AL29" i="8"/>
  <c r="AN29" i="8" s="1"/>
  <c r="E29" i="8" s="1"/>
  <c r="AL25" i="8"/>
  <c r="AN25" i="8" s="1"/>
  <c r="E25" i="8" s="1"/>
  <c r="AL21" i="8"/>
  <c r="AN21" i="8" s="1"/>
  <c r="E21" i="8" s="1"/>
  <c r="AL17" i="8"/>
  <c r="AN17" i="8" s="1"/>
  <c r="E17" i="8" s="1"/>
  <c r="AL13" i="8"/>
  <c r="AN13" i="8" s="1"/>
  <c r="E13" i="8" s="1"/>
  <c r="AL9" i="8"/>
  <c r="AN9" i="8" s="1"/>
  <c r="E9" i="8" s="1"/>
  <c r="AL5" i="8"/>
  <c r="AN5" i="8" s="1"/>
  <c r="E5" i="8" s="1"/>
  <c r="F181" i="8"/>
  <c r="H181" i="8" s="1"/>
  <c r="F142" i="8"/>
  <c r="F129" i="8"/>
  <c r="F117" i="8"/>
  <c r="F101" i="8"/>
  <c r="F77" i="8"/>
  <c r="F73" i="8"/>
  <c r="F62" i="8"/>
  <c r="F45" i="8"/>
  <c r="H45" i="8" s="1"/>
  <c r="F37" i="8"/>
  <c r="F13" i="8"/>
  <c r="H13" i="8" s="1"/>
  <c r="AM26" i="8"/>
  <c r="AK131" i="8"/>
  <c r="AJ55" i="8"/>
  <c r="AJ114" i="8"/>
  <c r="AJ74" i="8"/>
  <c r="AJ66" i="8"/>
  <c r="AJ34" i="8"/>
  <c r="AJ146" i="8"/>
  <c r="AK133" i="8"/>
  <c r="D133" i="8" s="1"/>
  <c r="AK125" i="8"/>
  <c r="AJ125" i="8"/>
  <c r="AJ117" i="8"/>
  <c r="AJ105" i="8"/>
  <c r="AJ81" i="8"/>
  <c r="AJ65" i="8"/>
  <c r="AJ57" i="8"/>
  <c r="AJ45" i="8"/>
  <c r="AJ9" i="8"/>
  <c r="AJ104" i="8"/>
  <c r="AJ52" i="8"/>
  <c r="AJ196" i="8"/>
  <c r="AJ184" i="8"/>
  <c r="AJ123" i="8"/>
  <c r="AJ75" i="8"/>
  <c r="AJ39" i="8"/>
  <c r="AJ187" i="8"/>
  <c r="AK99" i="8"/>
  <c r="AK83" i="8"/>
  <c r="AK27" i="8"/>
  <c r="AK120" i="8"/>
  <c r="AK116" i="8"/>
  <c r="AK112" i="8"/>
  <c r="AK108" i="8"/>
  <c r="AK104" i="8"/>
  <c r="AK92" i="8"/>
  <c r="AK72" i="8"/>
  <c r="AK68" i="8"/>
  <c r="AK64" i="8"/>
  <c r="AK60" i="8"/>
  <c r="AK56" i="8"/>
  <c r="AK52" i="8"/>
  <c r="AK119" i="8"/>
  <c r="AK63" i="8"/>
  <c r="AK47" i="8"/>
  <c r="AK35" i="8"/>
  <c r="AK15" i="8"/>
  <c r="AK115" i="8"/>
  <c r="AK71" i="8"/>
  <c r="AK55" i="8"/>
  <c r="AK39" i="8"/>
  <c r="AK31" i="8"/>
  <c r="AK122" i="8"/>
  <c r="AK114" i="8"/>
  <c r="AK98" i="8"/>
  <c r="AK90" i="8"/>
  <c r="AK82" i="8"/>
  <c r="AK66" i="8"/>
  <c r="AK58" i="8"/>
  <c r="AK50" i="8"/>
  <c r="AK34" i="8"/>
  <c r="AK26" i="8"/>
  <c r="AK18" i="8"/>
  <c r="AK123" i="8"/>
  <c r="AK107" i="8"/>
  <c r="AK91" i="8"/>
  <c r="AK75" i="8"/>
  <c r="AK23" i="8"/>
  <c r="AK7" i="8"/>
  <c r="AK117" i="8"/>
  <c r="AK113" i="8"/>
  <c r="AK105" i="8"/>
  <c r="AK97" i="8"/>
  <c r="AK81" i="8"/>
  <c r="AK77" i="8"/>
  <c r="AK57" i="8"/>
  <c r="AK45" i="8"/>
  <c r="AK41" i="8"/>
  <c r="AK33" i="8"/>
  <c r="AK21" i="8"/>
  <c r="AK9" i="8"/>
  <c r="AK5" i="8"/>
  <c r="AM66" i="8" l="1"/>
  <c r="AM146" i="8"/>
  <c r="AM78" i="8"/>
  <c r="AM122" i="8"/>
  <c r="AM190" i="8"/>
  <c r="AK132" i="8"/>
  <c r="AO132" i="8" s="1"/>
  <c r="AJ147" i="8"/>
  <c r="AJ148" i="8"/>
  <c r="AJ28" i="8"/>
  <c r="AJ165" i="8"/>
  <c r="AM48" i="8"/>
  <c r="AK13" i="8"/>
  <c r="AO13" i="8" s="1"/>
  <c r="AK101" i="8"/>
  <c r="D101" i="8" s="1"/>
  <c r="AK3" i="8"/>
  <c r="AO3" i="8" s="1"/>
  <c r="AJ207" i="8"/>
  <c r="AJ154" i="8"/>
  <c r="AJ143" i="8"/>
  <c r="AJ149" i="8"/>
  <c r="AM44" i="8"/>
  <c r="AJ102" i="8"/>
  <c r="AM31" i="8"/>
  <c r="AJ87" i="8"/>
  <c r="AJ88" i="8"/>
  <c r="AJ38" i="8"/>
  <c r="AJ36" i="8"/>
  <c r="AJ73" i="8"/>
  <c r="AK4" i="8"/>
  <c r="AO4" i="8" s="1"/>
  <c r="F4" i="8" s="1"/>
  <c r="AK124" i="8"/>
  <c r="AO124" i="8" s="1"/>
  <c r="AJ129" i="8"/>
  <c r="AJ134" i="8"/>
  <c r="AM6" i="8"/>
  <c r="AM46" i="8"/>
  <c r="AM102" i="8"/>
  <c r="AJ30" i="8"/>
  <c r="AN206" i="8"/>
  <c r="E206" i="8" s="1"/>
  <c r="AK93" i="8"/>
  <c r="D93" i="8" s="1"/>
  <c r="AK76" i="8"/>
  <c r="D76" i="8" s="1"/>
  <c r="AJ135" i="8"/>
  <c r="AJ172" i="8"/>
  <c r="AM134" i="8"/>
  <c r="AJ121" i="8"/>
  <c r="AJ86" i="8"/>
  <c r="AM14" i="8"/>
  <c r="AM70" i="8"/>
  <c r="AM110" i="8"/>
  <c r="AM119" i="8"/>
  <c r="AJ185" i="8"/>
  <c r="AM38" i="8"/>
  <c r="AM82" i="8"/>
  <c r="AO188" i="8"/>
  <c r="F188" i="8" s="1"/>
  <c r="AJ78" i="8"/>
  <c r="AJ115" i="8"/>
  <c r="AJ110" i="8"/>
  <c r="AK43" i="8"/>
  <c r="AO43" i="8" s="1"/>
  <c r="AK14" i="8"/>
  <c r="AO14" i="8" s="1"/>
  <c r="F14" i="8" s="1"/>
  <c r="AK30" i="8"/>
  <c r="D30" i="8" s="1"/>
  <c r="AK62" i="8"/>
  <c r="AO62" i="8" s="1"/>
  <c r="AK78" i="8"/>
  <c r="AO78" i="8" s="1"/>
  <c r="F78" i="8" s="1"/>
  <c r="AK94" i="8"/>
  <c r="AO94" i="8" s="1"/>
  <c r="AK110" i="8"/>
  <c r="D110" i="8" s="1"/>
  <c r="AK32" i="8"/>
  <c r="AO32" i="8" s="1"/>
  <c r="AJ41" i="8"/>
  <c r="AJ174" i="8"/>
  <c r="AJ46" i="8"/>
  <c r="AJ142" i="8"/>
  <c r="AJ127" i="8"/>
  <c r="AJ167" i="8"/>
  <c r="AJ188" i="8"/>
  <c r="AJ84" i="8"/>
  <c r="AJ111" i="8"/>
  <c r="AJ156" i="8"/>
  <c r="AJ137" i="8"/>
  <c r="AJ183" i="8"/>
  <c r="AJ169" i="8"/>
  <c r="AK37" i="8"/>
  <c r="AO37" i="8" s="1"/>
  <c r="AJ7" i="8"/>
  <c r="AJ63" i="8"/>
  <c r="AJ204" i="8"/>
  <c r="AJ20" i="8"/>
  <c r="AJ68" i="8"/>
  <c r="AJ100" i="8"/>
  <c r="AJ67" i="8"/>
  <c r="AJ206" i="8"/>
  <c r="AJ48" i="8"/>
  <c r="AK48" i="8"/>
  <c r="AO48" i="8" s="1"/>
  <c r="F48" i="8" s="1"/>
  <c r="AJ4" i="8"/>
  <c r="AJ190" i="8"/>
  <c r="AJ126" i="8"/>
  <c r="AJ151" i="8"/>
  <c r="AJ199" i="8"/>
  <c r="AJ23" i="8"/>
  <c r="AJ140" i="8"/>
  <c r="AJ153" i="8"/>
  <c r="AJ201" i="8"/>
  <c r="AJ25" i="8"/>
  <c r="AJ89" i="8"/>
  <c r="AJ119" i="8"/>
  <c r="AJ158" i="8"/>
  <c r="AJ14" i="8"/>
  <c r="AJ83" i="8"/>
  <c r="AJ120" i="8"/>
  <c r="AJ2" i="8"/>
  <c r="AJ139" i="8"/>
  <c r="AJ155" i="8"/>
  <c r="AJ171" i="8"/>
  <c r="AJ203" i="8"/>
  <c r="AJ11" i="8"/>
  <c r="AJ27" i="8"/>
  <c r="AJ144" i="8"/>
  <c r="AJ160" i="8"/>
  <c r="AJ176" i="8"/>
  <c r="AJ192" i="8"/>
  <c r="AJ208" i="8"/>
  <c r="AJ8" i="8"/>
  <c r="AJ24" i="8"/>
  <c r="AJ40" i="8"/>
  <c r="AJ56" i="8"/>
  <c r="AJ72" i="8"/>
  <c r="AJ141" i="8"/>
  <c r="AJ157" i="8"/>
  <c r="AJ173" i="8"/>
  <c r="AJ189" i="8"/>
  <c r="AJ205" i="8"/>
  <c r="AJ29" i="8"/>
  <c r="AJ61" i="8"/>
  <c r="AJ109" i="8"/>
  <c r="AJ133" i="8"/>
  <c r="AJ79" i="8"/>
  <c r="AJ112" i="8"/>
  <c r="AJ162" i="8"/>
  <c r="AJ178" i="8"/>
  <c r="AJ194" i="8"/>
  <c r="AJ210" i="8"/>
  <c r="AJ18" i="8"/>
  <c r="AJ50" i="8"/>
  <c r="AJ82" i="8"/>
  <c r="AJ98" i="8"/>
  <c r="AJ91" i="8"/>
  <c r="AO142" i="8"/>
  <c r="AJ159" i="8"/>
  <c r="AJ175" i="8"/>
  <c r="AJ191" i="8"/>
  <c r="AJ15" i="8"/>
  <c r="AJ31" i="8"/>
  <c r="AJ47" i="8"/>
  <c r="AJ116" i="8"/>
  <c r="AJ164" i="8"/>
  <c r="AJ180" i="8"/>
  <c r="AJ12" i="8"/>
  <c r="AJ44" i="8"/>
  <c r="AJ60" i="8"/>
  <c r="AJ92" i="8"/>
  <c r="AJ108" i="8"/>
  <c r="AJ145" i="8"/>
  <c r="AJ161" i="8"/>
  <c r="AJ177" i="8"/>
  <c r="AJ193" i="8"/>
  <c r="AJ209" i="8"/>
  <c r="AJ17" i="8"/>
  <c r="AJ33" i="8"/>
  <c r="AJ49" i="8"/>
  <c r="AJ97" i="8"/>
  <c r="AJ113" i="8"/>
  <c r="AJ95" i="8"/>
  <c r="AJ128" i="8"/>
  <c r="AJ150" i="8"/>
  <c r="AJ166" i="8"/>
  <c r="AJ182" i="8"/>
  <c r="AJ198" i="8"/>
  <c r="AJ6" i="8"/>
  <c r="AJ22" i="8"/>
  <c r="AJ54" i="8"/>
  <c r="AJ70" i="8"/>
  <c r="AJ118" i="8"/>
  <c r="AJ130" i="8"/>
  <c r="AJ103" i="8"/>
  <c r="AJ131" i="8"/>
  <c r="AM45" i="8"/>
  <c r="AJ163" i="8"/>
  <c r="AJ179" i="8"/>
  <c r="AJ195" i="8"/>
  <c r="AJ19" i="8"/>
  <c r="AJ51" i="8"/>
  <c r="AJ99" i="8"/>
  <c r="AJ136" i="8"/>
  <c r="AJ152" i="8"/>
  <c r="AJ168" i="8"/>
  <c r="AJ200" i="8"/>
  <c r="AJ16" i="8"/>
  <c r="AJ64" i="8"/>
  <c r="AJ80" i="8"/>
  <c r="AJ96" i="8"/>
  <c r="AJ181" i="8"/>
  <c r="AJ197" i="8"/>
  <c r="AJ21" i="8"/>
  <c r="AJ53" i="8"/>
  <c r="AJ69" i="8"/>
  <c r="AJ85" i="8"/>
  <c r="AJ59" i="8"/>
  <c r="AJ107" i="8"/>
  <c r="AJ138" i="8"/>
  <c r="AJ170" i="8"/>
  <c r="AJ186" i="8"/>
  <c r="AJ202" i="8"/>
  <c r="AJ10" i="8"/>
  <c r="AJ26" i="8"/>
  <c r="AJ42" i="8"/>
  <c r="AJ58" i="8"/>
  <c r="AJ90" i="8"/>
  <c r="AJ106" i="8"/>
  <c r="AJ122" i="8"/>
  <c r="AM15" i="8"/>
  <c r="AM59" i="8"/>
  <c r="AM68" i="8"/>
  <c r="AM92" i="8"/>
  <c r="AM123" i="8"/>
  <c r="AM105" i="8"/>
  <c r="AM109" i="8"/>
  <c r="AM57" i="8"/>
  <c r="AM83" i="8"/>
  <c r="AM98" i="8"/>
  <c r="AM37" i="8"/>
  <c r="AM11" i="8"/>
  <c r="AM114" i="8"/>
  <c r="AM91" i="8"/>
  <c r="AM77" i="8"/>
  <c r="AM25" i="8"/>
  <c r="AM89" i="8"/>
  <c r="AM22" i="8"/>
  <c r="AM87" i="8"/>
  <c r="AM116" i="8"/>
  <c r="AM54" i="8"/>
  <c r="AM94" i="8"/>
  <c r="AM73" i="8"/>
  <c r="AM76" i="8"/>
  <c r="AM120" i="8"/>
  <c r="AM39" i="8"/>
  <c r="AM4" i="8"/>
  <c r="AM60" i="8"/>
  <c r="AM132" i="8"/>
  <c r="AM85" i="8"/>
  <c r="AM23" i="8"/>
  <c r="AM43" i="8"/>
  <c r="AM75" i="8"/>
  <c r="AM103" i="8"/>
  <c r="AM71" i="8"/>
  <c r="AM20" i="8"/>
  <c r="AM64" i="8"/>
  <c r="AM112" i="8"/>
  <c r="AM69" i="8"/>
  <c r="AM7" i="8"/>
  <c r="AM27" i="8"/>
  <c r="AM55" i="8"/>
  <c r="AM107" i="8"/>
  <c r="AM121" i="8"/>
  <c r="AM93" i="8"/>
  <c r="AM8" i="8"/>
  <c r="AM24" i="8"/>
  <c r="AM80" i="8"/>
  <c r="AM13" i="8"/>
  <c r="AM61" i="8"/>
  <c r="AM125" i="8"/>
  <c r="AM67" i="8"/>
  <c r="AM131" i="8"/>
  <c r="AM210" i="8"/>
  <c r="AM12" i="8"/>
  <c r="AM28" i="8"/>
  <c r="AM84" i="8"/>
  <c r="AM130" i="8"/>
  <c r="AM51" i="8"/>
  <c r="AM115" i="8"/>
  <c r="AO189" i="8"/>
  <c r="F189" i="8" s="1"/>
  <c r="AM135" i="8"/>
  <c r="AM3" i="8"/>
  <c r="AM128" i="8"/>
  <c r="AM16" i="8"/>
  <c r="AM88" i="8"/>
  <c r="AO146" i="8"/>
  <c r="AM29" i="8"/>
  <c r="AM19" i="8"/>
  <c r="AM35" i="8"/>
  <c r="AM99" i="8"/>
  <c r="AN198" i="8"/>
  <c r="E202" i="8"/>
  <c r="AO202" i="8"/>
  <c r="F202" i="8" s="1"/>
  <c r="AM189" i="8"/>
  <c r="AM58" i="8"/>
  <c r="AM47" i="8"/>
  <c r="AM188" i="8"/>
  <c r="AM32" i="8"/>
  <c r="AM96" i="8"/>
  <c r="AM49" i="8"/>
  <c r="AM129" i="8"/>
  <c r="AM10" i="8"/>
  <c r="AM42" i="8"/>
  <c r="AM62" i="8"/>
  <c r="AM36" i="8"/>
  <c r="AO190" i="8"/>
  <c r="F190" i="8" s="1"/>
  <c r="AO135" i="8"/>
  <c r="F135" i="8" s="1"/>
  <c r="AM202" i="8"/>
  <c r="AM52" i="8"/>
  <c r="AM100" i="8"/>
  <c r="AO210" i="8"/>
  <c r="F210" i="8" s="1"/>
  <c r="AM30" i="8"/>
  <c r="AM86" i="8"/>
  <c r="AM138" i="8"/>
  <c r="AM194" i="8"/>
  <c r="AM101" i="8"/>
  <c r="AM118" i="8"/>
  <c r="AM147" i="8"/>
  <c r="AM108" i="8"/>
  <c r="AM40" i="8"/>
  <c r="AM56" i="8"/>
  <c r="AM72" i="8"/>
  <c r="AM104" i="8"/>
  <c r="AM124" i="8"/>
  <c r="AO138" i="8"/>
  <c r="F138" i="8" s="1"/>
  <c r="AO194" i="8"/>
  <c r="F194" i="8" s="1"/>
  <c r="AM9" i="8"/>
  <c r="AM41" i="8"/>
  <c r="AM65" i="8"/>
  <c r="AM81" i="8"/>
  <c r="AO147" i="8"/>
  <c r="AM18" i="8"/>
  <c r="AM34" i="8"/>
  <c r="AM50" i="8"/>
  <c r="AM74" i="8"/>
  <c r="AM90" i="8"/>
  <c r="AM106" i="8"/>
  <c r="AM126" i="8"/>
  <c r="AM63" i="8"/>
  <c r="AM79" i="8"/>
  <c r="AM95" i="8"/>
  <c r="AM111" i="8"/>
  <c r="AM127" i="8"/>
  <c r="AM142" i="8"/>
  <c r="I9" i="8"/>
  <c r="J9" i="8"/>
  <c r="K9" i="8" s="1"/>
  <c r="I181" i="8"/>
  <c r="J181" i="8"/>
  <c r="K181" i="8" s="1"/>
  <c r="I75" i="8"/>
  <c r="J75" i="8"/>
  <c r="K75" i="8" s="1"/>
  <c r="I13" i="8"/>
  <c r="J13" i="8"/>
  <c r="K13" i="8" s="1"/>
  <c r="I45" i="8"/>
  <c r="J45" i="8"/>
  <c r="K45" i="8" s="1"/>
  <c r="I38" i="8"/>
  <c r="J38" i="8"/>
  <c r="K38" i="8" s="1"/>
  <c r="I66" i="8"/>
  <c r="J66" i="8"/>
  <c r="K66" i="8" s="1"/>
  <c r="G62" i="8"/>
  <c r="G117" i="8"/>
  <c r="G102" i="8"/>
  <c r="H102" i="8"/>
  <c r="G39" i="8"/>
  <c r="H39" i="8"/>
  <c r="G86" i="8"/>
  <c r="G32" i="8"/>
  <c r="H32" i="8"/>
  <c r="G88" i="8"/>
  <c r="G100" i="8"/>
  <c r="H100" i="8"/>
  <c r="G132" i="8"/>
  <c r="H132" i="8"/>
  <c r="G184" i="8"/>
  <c r="G35" i="8"/>
  <c r="G43" i="8"/>
  <c r="G71" i="8"/>
  <c r="H71" i="8"/>
  <c r="G87" i="8"/>
  <c r="H87" i="8"/>
  <c r="G57" i="8"/>
  <c r="G65" i="8"/>
  <c r="G81" i="8"/>
  <c r="G125" i="8"/>
  <c r="H88" i="8"/>
  <c r="H184" i="8"/>
  <c r="G3" i="8"/>
  <c r="H3" i="8"/>
  <c r="H35" i="8"/>
  <c r="AM17" i="8"/>
  <c r="AM33" i="8"/>
  <c r="AM53" i="8"/>
  <c r="AM113" i="8"/>
  <c r="G13" i="8"/>
  <c r="G73" i="8"/>
  <c r="G129" i="8"/>
  <c r="H129" i="8"/>
  <c r="G123" i="8"/>
  <c r="G55" i="8"/>
  <c r="H55" i="8"/>
  <c r="G94" i="8"/>
  <c r="G52" i="8"/>
  <c r="H52" i="8"/>
  <c r="G104" i="8"/>
  <c r="G5" i="8"/>
  <c r="H5" i="8"/>
  <c r="G137" i="8"/>
  <c r="H137" i="8"/>
  <c r="G153" i="8"/>
  <c r="H94" i="8"/>
  <c r="H65" i="8"/>
  <c r="H81" i="8"/>
  <c r="H117" i="8"/>
  <c r="H43" i="8"/>
  <c r="AM5" i="8"/>
  <c r="AM21" i="8"/>
  <c r="AM97" i="8"/>
  <c r="AM117" i="8"/>
  <c r="G37" i="8"/>
  <c r="G77" i="8"/>
  <c r="H77" i="8"/>
  <c r="G142" i="8"/>
  <c r="H142" i="8"/>
  <c r="G38" i="8"/>
  <c r="G143" i="8"/>
  <c r="H143" i="8"/>
  <c r="G66" i="8"/>
  <c r="G134" i="8"/>
  <c r="H134" i="8"/>
  <c r="G114" i="8"/>
  <c r="H114" i="8"/>
  <c r="G76" i="8"/>
  <c r="H76" i="8"/>
  <c r="G124" i="8"/>
  <c r="H124" i="8"/>
  <c r="G148" i="8"/>
  <c r="H148" i="8"/>
  <c r="G147" i="8"/>
  <c r="H147" i="8"/>
  <c r="G179" i="8"/>
  <c r="H179" i="8"/>
  <c r="G187" i="8"/>
  <c r="G149" i="8"/>
  <c r="H149" i="8"/>
  <c r="G165" i="8"/>
  <c r="H165" i="8"/>
  <c r="H86" i="8"/>
  <c r="H57" i="8"/>
  <c r="H104" i="8"/>
  <c r="G45" i="8"/>
  <c r="G101" i="8"/>
  <c r="H101" i="8"/>
  <c r="G181" i="8"/>
  <c r="G74" i="8"/>
  <c r="H74" i="8"/>
  <c r="G207" i="8"/>
  <c r="H207" i="8"/>
  <c r="G75" i="8"/>
  <c r="G146" i="8"/>
  <c r="H146" i="8"/>
  <c r="G154" i="8"/>
  <c r="H154" i="8"/>
  <c r="G196" i="8"/>
  <c r="H196" i="8"/>
  <c r="G28" i="8"/>
  <c r="H28" i="8"/>
  <c r="G156" i="8"/>
  <c r="H156" i="8"/>
  <c r="G172" i="8"/>
  <c r="H172" i="8"/>
  <c r="G9" i="8"/>
  <c r="G93" i="8"/>
  <c r="H93" i="8"/>
  <c r="G185" i="8"/>
  <c r="H185" i="8"/>
  <c r="H62" i="8"/>
  <c r="H37" i="8"/>
  <c r="H73" i="8"/>
  <c r="H125" i="8"/>
  <c r="H153" i="8"/>
  <c r="H123" i="8"/>
  <c r="H187" i="8"/>
  <c r="AV7" i="8"/>
  <c r="AW7" i="8" s="1"/>
  <c r="AV209" i="8"/>
  <c r="AW209" i="8" s="1"/>
  <c r="AV25" i="8"/>
  <c r="AW25" i="8" s="1"/>
  <c r="AV12" i="8"/>
  <c r="AW12" i="8" s="1"/>
  <c r="AV44" i="8"/>
  <c r="AW44" i="8" s="1"/>
  <c r="AV64" i="8"/>
  <c r="AW64" i="8" s="1"/>
  <c r="AV84" i="8"/>
  <c r="AW84" i="8" s="1"/>
  <c r="AV112" i="8"/>
  <c r="AW112" i="8" s="1"/>
  <c r="AV136" i="8"/>
  <c r="AW136" i="8" s="1"/>
  <c r="AV180" i="8"/>
  <c r="AW180" i="8" s="1"/>
  <c r="AV186" i="8"/>
  <c r="AW186" i="8" s="1"/>
  <c r="AV210" i="8"/>
  <c r="AW210" i="8" s="1"/>
  <c r="AV188" i="8"/>
  <c r="AW188" i="8" s="1"/>
  <c r="AN162" i="8"/>
  <c r="AM162" i="8"/>
  <c r="AV22" i="8"/>
  <c r="AW22" i="8" s="1"/>
  <c r="AV30" i="8"/>
  <c r="AW30" i="8" s="1"/>
  <c r="AV50" i="8"/>
  <c r="AW50" i="8" s="1"/>
  <c r="AV58" i="8"/>
  <c r="AW58" i="8" s="1"/>
  <c r="AV70" i="8"/>
  <c r="AW70" i="8" s="1"/>
  <c r="AV78" i="8"/>
  <c r="AW78" i="8" s="1"/>
  <c r="AV98" i="8"/>
  <c r="AW98" i="8" s="1"/>
  <c r="AV106" i="8"/>
  <c r="AW106" i="8" s="1"/>
  <c r="AV118" i="8"/>
  <c r="AW118" i="8" s="1"/>
  <c r="AV126" i="8"/>
  <c r="AW126" i="8" s="1"/>
  <c r="AN150" i="8"/>
  <c r="AM150" i="8"/>
  <c r="AN158" i="8"/>
  <c r="AM158" i="8"/>
  <c r="AV166" i="8"/>
  <c r="AW166" i="8" s="1"/>
  <c r="AV174" i="8"/>
  <c r="AW174" i="8" s="1"/>
  <c r="AV61" i="8"/>
  <c r="AW61" i="8" s="1"/>
  <c r="AV69" i="8"/>
  <c r="AW69" i="8" s="1"/>
  <c r="AV85" i="8"/>
  <c r="AW85" i="8" s="1"/>
  <c r="AV109" i="8"/>
  <c r="AW109" i="8" s="1"/>
  <c r="AV145" i="8"/>
  <c r="AW145" i="8" s="1"/>
  <c r="AV157" i="8"/>
  <c r="AW157" i="8" s="1"/>
  <c r="AV173" i="8"/>
  <c r="AW173" i="8" s="1"/>
  <c r="AV189" i="8"/>
  <c r="AW189" i="8" s="1"/>
  <c r="AV11" i="8"/>
  <c r="AW11" i="8" s="1"/>
  <c r="AV19" i="8"/>
  <c r="AW19" i="8" s="1"/>
  <c r="AV27" i="8"/>
  <c r="AW27" i="8" s="1"/>
  <c r="AV51" i="8"/>
  <c r="AW51" i="8" s="1"/>
  <c r="AV59" i="8"/>
  <c r="AW59" i="8" s="1"/>
  <c r="AV67" i="8"/>
  <c r="AW67" i="8" s="1"/>
  <c r="AV29" i="8"/>
  <c r="AW29" i="8" s="1"/>
  <c r="AV16" i="8"/>
  <c r="AW16" i="8" s="1"/>
  <c r="AV48" i="8"/>
  <c r="AW48" i="8" s="1"/>
  <c r="AV68" i="8"/>
  <c r="AW68" i="8" s="1"/>
  <c r="AV92" i="8"/>
  <c r="AW92" i="8" s="1"/>
  <c r="AV116" i="8"/>
  <c r="AW116" i="8" s="1"/>
  <c r="AV140" i="8"/>
  <c r="AW140" i="8" s="1"/>
  <c r="AV200" i="8"/>
  <c r="AW200" i="8" s="1"/>
  <c r="AV79" i="8"/>
  <c r="AW79" i="8" s="1"/>
  <c r="AV95" i="8"/>
  <c r="AW95" i="8" s="1"/>
  <c r="AV103" i="8"/>
  <c r="AW103" i="8" s="1"/>
  <c r="AV111" i="8"/>
  <c r="AW111" i="8" s="1"/>
  <c r="AV119" i="8"/>
  <c r="AW119" i="8" s="1"/>
  <c r="AV127" i="8"/>
  <c r="AW127" i="8" s="1"/>
  <c r="AV135" i="8"/>
  <c r="AW135" i="8" s="1"/>
  <c r="AV151" i="8"/>
  <c r="AW151" i="8" s="1"/>
  <c r="AV159" i="8"/>
  <c r="AW159" i="8" s="1"/>
  <c r="AV167" i="8"/>
  <c r="AW167" i="8" s="1"/>
  <c r="AV175" i="8"/>
  <c r="AW175" i="8" s="1"/>
  <c r="AV183" i="8"/>
  <c r="AW183" i="8" s="1"/>
  <c r="AV191" i="8"/>
  <c r="AW191" i="8" s="1"/>
  <c r="AV199" i="8"/>
  <c r="AW199" i="8" s="1"/>
  <c r="AV194" i="8"/>
  <c r="AW194" i="8" s="1"/>
  <c r="AV2" i="8"/>
  <c r="AW2" i="8" s="1"/>
  <c r="AV204" i="8"/>
  <c r="AW204" i="8" s="1"/>
  <c r="AV6" i="8"/>
  <c r="AW6" i="8" s="1"/>
  <c r="AV14" i="8"/>
  <c r="AW14" i="8" s="1"/>
  <c r="AV34" i="8"/>
  <c r="AW34" i="8" s="1"/>
  <c r="AV42" i="8"/>
  <c r="AW42" i="8" s="1"/>
  <c r="AV82" i="8"/>
  <c r="AW82" i="8" s="1"/>
  <c r="AV90" i="8"/>
  <c r="AW90" i="8" s="1"/>
  <c r="AV130" i="8"/>
  <c r="AW130" i="8" s="1"/>
  <c r="AV138" i="8"/>
  <c r="AW138" i="8" s="1"/>
  <c r="AV150" i="8"/>
  <c r="AW150" i="8" s="1"/>
  <c r="AV158" i="8"/>
  <c r="AW158" i="8" s="1"/>
  <c r="AN170" i="8"/>
  <c r="AM170" i="8"/>
  <c r="AV178" i="8"/>
  <c r="AW178" i="8" s="1"/>
  <c r="AV190" i="8"/>
  <c r="AW190" i="8" s="1"/>
  <c r="AV206" i="8"/>
  <c r="AW206" i="8" s="1"/>
  <c r="AV49" i="8"/>
  <c r="AW49" i="8" s="1"/>
  <c r="AV113" i="8"/>
  <c r="AW113" i="8" s="1"/>
  <c r="AV121" i="8"/>
  <c r="AW121" i="8" s="1"/>
  <c r="AV161" i="8"/>
  <c r="AW161" i="8" s="1"/>
  <c r="AV177" i="8"/>
  <c r="AW177" i="8" s="1"/>
  <c r="AV193" i="8"/>
  <c r="AW193" i="8" s="1"/>
  <c r="AV201" i="8"/>
  <c r="AW201" i="8" s="1"/>
  <c r="AV160" i="8"/>
  <c r="AW160" i="8" s="1"/>
  <c r="AV17" i="8"/>
  <c r="AW17" i="8" s="1"/>
  <c r="AV33" i="8"/>
  <c r="AW33" i="8" s="1"/>
  <c r="AV4" i="8"/>
  <c r="AW4" i="8" s="1"/>
  <c r="AV20" i="8"/>
  <c r="AW20" i="8" s="1"/>
  <c r="AV36" i="8"/>
  <c r="AW36" i="8" s="1"/>
  <c r="AV56" i="8"/>
  <c r="AW56" i="8" s="1"/>
  <c r="AV72" i="8"/>
  <c r="AW72" i="8" s="1"/>
  <c r="AV96" i="8"/>
  <c r="AW96" i="8" s="1"/>
  <c r="AV120" i="8"/>
  <c r="AW120" i="8" s="1"/>
  <c r="AV144" i="8"/>
  <c r="AW144" i="8" s="1"/>
  <c r="AV18" i="8"/>
  <c r="AW18" i="8" s="1"/>
  <c r="AV26" i="8"/>
  <c r="AW26" i="8" s="1"/>
  <c r="AV54" i="8"/>
  <c r="AW54" i="8" s="1"/>
  <c r="AV110" i="8"/>
  <c r="AW110" i="8" s="1"/>
  <c r="AV122" i="8"/>
  <c r="AW122" i="8" s="1"/>
  <c r="AN154" i="8"/>
  <c r="AM154" i="8"/>
  <c r="AV162" i="8"/>
  <c r="AW162" i="8" s="1"/>
  <c r="AV170" i="8"/>
  <c r="AW170" i="8" s="1"/>
  <c r="AN182" i="8"/>
  <c r="AM182" i="8"/>
  <c r="AV164" i="8"/>
  <c r="AW164" i="8" s="1"/>
  <c r="AN178" i="8"/>
  <c r="AM178" i="8"/>
  <c r="AV89" i="8"/>
  <c r="AW89" i="8" s="1"/>
  <c r="AV97" i="8"/>
  <c r="AW97" i="8" s="1"/>
  <c r="AV105" i="8"/>
  <c r="AW105" i="8" s="1"/>
  <c r="AV133" i="8"/>
  <c r="AW133" i="8" s="1"/>
  <c r="AV169" i="8"/>
  <c r="AW169" i="8" s="1"/>
  <c r="AV176" i="8"/>
  <c r="AW176" i="8" s="1"/>
  <c r="AV15" i="8"/>
  <c r="AW15" i="8" s="1"/>
  <c r="AV23" i="8"/>
  <c r="AW23" i="8" s="1"/>
  <c r="AV31" i="8"/>
  <c r="AW31" i="8" s="1"/>
  <c r="AV47" i="8"/>
  <c r="AW47" i="8" s="1"/>
  <c r="AV63" i="8"/>
  <c r="AW63" i="8" s="1"/>
  <c r="AV21" i="8"/>
  <c r="AW21" i="8" s="1"/>
  <c r="AV41" i="8"/>
  <c r="AW41" i="8" s="1"/>
  <c r="AV8" i="8"/>
  <c r="AW8" i="8" s="1"/>
  <c r="AV24" i="8"/>
  <c r="AW24" i="8" s="1"/>
  <c r="AV40" i="8"/>
  <c r="AW40" i="8" s="1"/>
  <c r="AV60" i="8"/>
  <c r="AW60" i="8" s="1"/>
  <c r="AV80" i="8"/>
  <c r="AW80" i="8" s="1"/>
  <c r="AV108" i="8"/>
  <c r="AW108" i="8" s="1"/>
  <c r="AV128" i="8"/>
  <c r="AW128" i="8" s="1"/>
  <c r="AV152" i="8"/>
  <c r="AW152" i="8" s="1"/>
  <c r="AV83" i="8"/>
  <c r="AW83" i="8" s="1"/>
  <c r="AV91" i="8"/>
  <c r="AW91" i="8" s="1"/>
  <c r="AV99" i="8"/>
  <c r="AW99" i="8" s="1"/>
  <c r="AV107" i="8"/>
  <c r="AW107" i="8" s="1"/>
  <c r="AV115" i="8"/>
  <c r="AW115" i="8" s="1"/>
  <c r="AV131" i="8"/>
  <c r="AW131" i="8" s="1"/>
  <c r="AV139" i="8"/>
  <c r="AW139" i="8" s="1"/>
  <c r="AV155" i="8"/>
  <c r="AW155" i="8" s="1"/>
  <c r="AV163" i="8"/>
  <c r="AW163" i="8" s="1"/>
  <c r="AV171" i="8"/>
  <c r="AW171" i="8" s="1"/>
  <c r="AV195" i="8"/>
  <c r="AW195" i="8" s="1"/>
  <c r="AV203" i="8"/>
  <c r="AW203" i="8" s="1"/>
  <c r="AN186" i="8"/>
  <c r="AM186" i="8"/>
  <c r="AV202" i="8"/>
  <c r="AW202" i="8" s="1"/>
  <c r="AV168" i="8"/>
  <c r="AW168" i="8" s="1"/>
  <c r="AV10" i="8"/>
  <c r="AW10" i="8" s="1"/>
  <c r="AV46" i="8"/>
  <c r="AW46" i="8" s="1"/>
  <c r="AN166" i="8"/>
  <c r="AM166" i="8"/>
  <c r="AN174" i="8"/>
  <c r="AM174" i="8"/>
  <c r="AV182" i="8"/>
  <c r="AW182" i="8" s="1"/>
  <c r="AV198" i="8"/>
  <c r="AW198" i="8" s="1"/>
  <c r="AV192" i="8"/>
  <c r="AW192" i="8" s="1"/>
  <c r="AV53" i="8"/>
  <c r="AW53" i="8" s="1"/>
  <c r="AV141" i="8"/>
  <c r="AW141" i="8" s="1"/>
  <c r="AV197" i="8"/>
  <c r="AW197" i="8" s="1"/>
  <c r="AV205" i="8"/>
  <c r="AW205" i="8" s="1"/>
  <c r="AV208" i="8"/>
  <c r="AW208" i="8" s="1"/>
  <c r="AO25" i="8"/>
  <c r="F25" i="8" s="1"/>
  <c r="D25" i="8"/>
  <c r="AO89" i="8"/>
  <c r="F89" i="8" s="1"/>
  <c r="D89" i="8"/>
  <c r="AO59" i="8"/>
  <c r="F59" i="8" s="1"/>
  <c r="D59" i="8"/>
  <c r="AO50" i="8"/>
  <c r="F50" i="8" s="1"/>
  <c r="D50" i="8"/>
  <c r="AO98" i="8"/>
  <c r="F98" i="8" s="1"/>
  <c r="D98" i="8"/>
  <c r="AO79" i="8"/>
  <c r="F79" i="8" s="1"/>
  <c r="D79" i="8"/>
  <c r="AO36" i="8"/>
  <c r="F36" i="8" s="1"/>
  <c r="D36" i="8"/>
  <c r="AO61" i="8"/>
  <c r="F61" i="8" s="1"/>
  <c r="D61" i="8"/>
  <c r="AO6" i="8"/>
  <c r="F6" i="8" s="1"/>
  <c r="D6" i="8"/>
  <c r="AO38" i="8"/>
  <c r="D38" i="8"/>
  <c r="AO86" i="8"/>
  <c r="D86" i="8"/>
  <c r="AO39" i="8"/>
  <c r="D39" i="8"/>
  <c r="AO87" i="8"/>
  <c r="D87" i="8"/>
  <c r="AO40" i="8"/>
  <c r="F40" i="8" s="1"/>
  <c r="D40" i="8"/>
  <c r="AO72" i="8"/>
  <c r="F72" i="8" s="1"/>
  <c r="D72" i="8"/>
  <c r="AO104" i="8"/>
  <c r="D104" i="8"/>
  <c r="AO27" i="8"/>
  <c r="F27" i="8" s="1"/>
  <c r="D27" i="8"/>
  <c r="AO5" i="8"/>
  <c r="D5" i="8"/>
  <c r="AO21" i="8"/>
  <c r="F21" i="8" s="1"/>
  <c r="D21" i="8"/>
  <c r="AO53" i="8"/>
  <c r="F53" i="8" s="1"/>
  <c r="D53" i="8"/>
  <c r="AO69" i="8"/>
  <c r="F69" i="8" s="1"/>
  <c r="D69" i="8"/>
  <c r="AO85" i="8"/>
  <c r="F85" i="8" s="1"/>
  <c r="D85" i="8"/>
  <c r="AO117" i="8"/>
  <c r="D117" i="8"/>
  <c r="AO107" i="8"/>
  <c r="F107" i="8" s="1"/>
  <c r="D107" i="8"/>
  <c r="AO46" i="8"/>
  <c r="F46" i="8" s="1"/>
  <c r="D46" i="8"/>
  <c r="AO11" i="8"/>
  <c r="F11" i="8" s="1"/>
  <c r="D11" i="8"/>
  <c r="AO71" i="8"/>
  <c r="D71" i="8"/>
  <c r="AO47" i="8"/>
  <c r="F47" i="8" s="1"/>
  <c r="D47" i="8"/>
  <c r="AO119" i="8"/>
  <c r="F119" i="8" s="1"/>
  <c r="D119" i="8"/>
  <c r="AO16" i="8"/>
  <c r="F16" i="8" s="1"/>
  <c r="D16" i="8"/>
  <c r="AO64" i="8"/>
  <c r="F64" i="8" s="1"/>
  <c r="D64" i="8"/>
  <c r="AO80" i="8"/>
  <c r="F80" i="8" s="1"/>
  <c r="D80" i="8"/>
  <c r="AO96" i="8"/>
  <c r="F96" i="8" s="1"/>
  <c r="D96" i="8"/>
  <c r="AO112" i="8"/>
  <c r="F112" i="8" s="1"/>
  <c r="D112" i="8"/>
  <c r="AO128" i="8"/>
  <c r="F128" i="8" s="1"/>
  <c r="D128" i="8"/>
  <c r="AO67" i="8"/>
  <c r="F67" i="8" s="1"/>
  <c r="D67" i="8"/>
  <c r="AO129" i="8"/>
  <c r="D129" i="8"/>
  <c r="AO126" i="8"/>
  <c r="F126" i="8" s="1"/>
  <c r="D126" i="8"/>
  <c r="AO134" i="8"/>
  <c r="D134" i="8"/>
  <c r="AO127" i="8"/>
  <c r="F127" i="8" s="1"/>
  <c r="D127" i="8"/>
  <c r="AN133" i="8"/>
  <c r="E133" i="8" s="1"/>
  <c r="AM133" i="8"/>
  <c r="AN149" i="8"/>
  <c r="AM149" i="8"/>
  <c r="AN165" i="8"/>
  <c r="AM165" i="8"/>
  <c r="AN181" i="8"/>
  <c r="AM181" i="8"/>
  <c r="AN197" i="8"/>
  <c r="AM197" i="8"/>
  <c r="AR121" i="8"/>
  <c r="AS121" i="8" s="1"/>
  <c r="AO57" i="8"/>
  <c r="D57" i="8"/>
  <c r="AO121" i="8"/>
  <c r="F121" i="8" s="1"/>
  <c r="D121" i="8"/>
  <c r="AO18" i="8"/>
  <c r="F18" i="8" s="1"/>
  <c r="D18" i="8"/>
  <c r="AO114" i="8"/>
  <c r="D114" i="8"/>
  <c r="AO15" i="8"/>
  <c r="F15" i="8" s="1"/>
  <c r="D15" i="8"/>
  <c r="AO20" i="8"/>
  <c r="F20" i="8" s="1"/>
  <c r="D20" i="8"/>
  <c r="AO52" i="8"/>
  <c r="D52" i="8"/>
  <c r="AO68" i="8"/>
  <c r="F68" i="8" s="1"/>
  <c r="D68" i="8"/>
  <c r="AO84" i="8"/>
  <c r="F84" i="8" s="1"/>
  <c r="D84" i="8"/>
  <c r="AO100" i="8"/>
  <c r="D100" i="8"/>
  <c r="AO116" i="8"/>
  <c r="F116" i="8" s="1"/>
  <c r="D116" i="8"/>
  <c r="D132" i="8"/>
  <c r="AO83" i="8"/>
  <c r="F83" i="8" s="1"/>
  <c r="D83" i="8"/>
  <c r="AN137" i="8"/>
  <c r="AM137" i="8"/>
  <c r="AN153" i="8"/>
  <c r="AM153" i="8"/>
  <c r="AN169" i="8"/>
  <c r="AM169" i="8"/>
  <c r="AN185" i="8"/>
  <c r="AM185" i="8"/>
  <c r="AN201" i="8"/>
  <c r="AM201" i="8"/>
  <c r="AR25" i="8"/>
  <c r="AS25" i="8" s="1"/>
  <c r="AR41" i="8"/>
  <c r="AS41" i="8" s="1"/>
  <c r="AR53" i="8"/>
  <c r="AS53" i="8" s="1"/>
  <c r="AR89" i="8"/>
  <c r="AS89" i="8" s="1"/>
  <c r="AR161" i="8"/>
  <c r="AS161" i="8" s="1"/>
  <c r="AR197" i="8"/>
  <c r="AS197" i="8" s="1"/>
  <c r="AO9" i="8"/>
  <c r="D9" i="8"/>
  <c r="AO73" i="8"/>
  <c r="D73" i="8"/>
  <c r="AO123" i="8"/>
  <c r="D123" i="8"/>
  <c r="AO66" i="8"/>
  <c r="D66" i="8"/>
  <c r="AO31" i="8"/>
  <c r="F31" i="8" s="1"/>
  <c r="D31" i="8"/>
  <c r="AO63" i="8"/>
  <c r="F63" i="8" s="1"/>
  <c r="D63" i="8"/>
  <c r="AO45" i="8"/>
  <c r="D45" i="8"/>
  <c r="AO109" i="8"/>
  <c r="F109" i="8" s="1"/>
  <c r="D109" i="8"/>
  <c r="AO75" i="8"/>
  <c r="D75" i="8"/>
  <c r="AO54" i="8"/>
  <c r="F54" i="8" s="1"/>
  <c r="D54" i="8"/>
  <c r="AO102" i="8"/>
  <c r="D102" i="8"/>
  <c r="AO95" i="8"/>
  <c r="F95" i="8" s="1"/>
  <c r="D95" i="8"/>
  <c r="AO8" i="8"/>
  <c r="F8" i="8" s="1"/>
  <c r="D8" i="8"/>
  <c r="AO56" i="8"/>
  <c r="F56" i="8" s="1"/>
  <c r="D56" i="8"/>
  <c r="AO120" i="8"/>
  <c r="F120" i="8" s="1"/>
  <c r="D120" i="8"/>
  <c r="AO99" i="8"/>
  <c r="F99" i="8" s="1"/>
  <c r="D99" i="8"/>
  <c r="AO125" i="8"/>
  <c r="D125" i="8"/>
  <c r="AO130" i="8"/>
  <c r="F130" i="8" s="1"/>
  <c r="D130" i="8"/>
  <c r="AO131" i="8"/>
  <c r="F131" i="8" s="1"/>
  <c r="D131" i="8"/>
  <c r="AN141" i="8"/>
  <c r="AM141" i="8"/>
  <c r="AN157" i="8"/>
  <c r="AM157" i="8"/>
  <c r="AN173" i="8"/>
  <c r="AM173" i="8"/>
  <c r="AN205" i="8"/>
  <c r="AM205" i="8"/>
  <c r="AR21" i="8"/>
  <c r="AS21" i="8" s="1"/>
  <c r="AR113" i="8"/>
  <c r="AS113" i="8" s="1"/>
  <c r="AO41" i="8"/>
  <c r="F41" i="8" s="1"/>
  <c r="D41" i="8"/>
  <c r="AO105" i="8"/>
  <c r="F105" i="8" s="1"/>
  <c r="D105" i="8"/>
  <c r="AO34" i="8"/>
  <c r="F34" i="8" s="1"/>
  <c r="D34" i="8"/>
  <c r="AO82" i="8"/>
  <c r="F82" i="8" s="1"/>
  <c r="D82" i="8"/>
  <c r="AO29" i="8"/>
  <c r="F29" i="8" s="1"/>
  <c r="D29" i="8"/>
  <c r="AO77" i="8"/>
  <c r="D77" i="8"/>
  <c r="AO7" i="8"/>
  <c r="F7" i="8" s="1"/>
  <c r="D7" i="8"/>
  <c r="AO22" i="8"/>
  <c r="F22" i="8" s="1"/>
  <c r="D22" i="8"/>
  <c r="AO70" i="8"/>
  <c r="F70" i="8" s="1"/>
  <c r="D70" i="8"/>
  <c r="AO118" i="8"/>
  <c r="F118" i="8" s="1"/>
  <c r="D118" i="8"/>
  <c r="AO19" i="8"/>
  <c r="F19" i="8" s="1"/>
  <c r="D19" i="8"/>
  <c r="AO24" i="8"/>
  <c r="F24" i="8" s="1"/>
  <c r="D24" i="8"/>
  <c r="AO88" i="8"/>
  <c r="D88" i="8"/>
  <c r="AO17" i="8"/>
  <c r="F17" i="8" s="1"/>
  <c r="D17" i="8"/>
  <c r="AO33" i="8"/>
  <c r="F33" i="8" s="1"/>
  <c r="D33" i="8"/>
  <c r="AO49" i="8"/>
  <c r="F49" i="8" s="1"/>
  <c r="D49" i="8"/>
  <c r="AO65" i="8"/>
  <c r="D65" i="8"/>
  <c r="AO81" i="8"/>
  <c r="D81" i="8"/>
  <c r="AO97" i="8"/>
  <c r="F97" i="8" s="1"/>
  <c r="D97" i="8"/>
  <c r="AO113" i="8"/>
  <c r="F113" i="8" s="1"/>
  <c r="D113" i="8"/>
  <c r="AO23" i="8"/>
  <c r="F23" i="8" s="1"/>
  <c r="D23" i="8"/>
  <c r="AO91" i="8"/>
  <c r="F91" i="8" s="1"/>
  <c r="D91" i="8"/>
  <c r="AO10" i="8"/>
  <c r="F10" i="8" s="1"/>
  <c r="D10" i="8"/>
  <c r="AO26" i="8"/>
  <c r="F26" i="8" s="1"/>
  <c r="D26" i="8"/>
  <c r="AO42" i="8"/>
  <c r="F42" i="8" s="1"/>
  <c r="D42" i="8"/>
  <c r="AO58" i="8"/>
  <c r="F58" i="8" s="1"/>
  <c r="D58" i="8"/>
  <c r="AO74" i="8"/>
  <c r="D74" i="8"/>
  <c r="AO90" i="8"/>
  <c r="F90" i="8" s="1"/>
  <c r="D90" i="8"/>
  <c r="AO106" i="8"/>
  <c r="F106" i="8" s="1"/>
  <c r="D106" i="8"/>
  <c r="AO122" i="8"/>
  <c r="F122" i="8" s="1"/>
  <c r="D122" i="8"/>
  <c r="AO55" i="8"/>
  <c r="D55" i="8"/>
  <c r="AO115" i="8"/>
  <c r="F115" i="8" s="1"/>
  <c r="D115" i="8"/>
  <c r="AO35" i="8"/>
  <c r="D35" i="8"/>
  <c r="AO103" i="8"/>
  <c r="F103" i="8" s="1"/>
  <c r="D103" i="8"/>
  <c r="AO12" i="8"/>
  <c r="F12" i="8" s="1"/>
  <c r="D12" i="8"/>
  <c r="AO28" i="8"/>
  <c r="D28" i="8"/>
  <c r="AO44" i="8"/>
  <c r="F44" i="8" s="1"/>
  <c r="D44" i="8"/>
  <c r="AO60" i="8"/>
  <c r="F60" i="8" s="1"/>
  <c r="D60" i="8"/>
  <c r="AO92" i="8"/>
  <c r="F92" i="8" s="1"/>
  <c r="D92" i="8"/>
  <c r="AO108" i="8"/>
  <c r="F108" i="8" s="1"/>
  <c r="D108" i="8"/>
  <c r="AO51" i="8"/>
  <c r="F51" i="8" s="1"/>
  <c r="D51" i="8"/>
  <c r="AO111" i="8"/>
  <c r="F111" i="8" s="1"/>
  <c r="D111" i="8"/>
  <c r="AN145" i="8"/>
  <c r="AM145" i="8"/>
  <c r="AN161" i="8"/>
  <c r="AM161" i="8"/>
  <c r="AN177" i="8"/>
  <c r="AM177" i="8"/>
  <c r="AN193" i="8"/>
  <c r="AM193" i="8"/>
  <c r="AN209" i="8"/>
  <c r="AM209" i="8"/>
  <c r="AR17" i="8"/>
  <c r="AS17" i="8" s="1"/>
  <c r="AR33" i="8"/>
  <c r="AS33" i="8" s="1"/>
  <c r="AR49" i="8"/>
  <c r="AS49" i="8" s="1"/>
  <c r="AR97" i="8"/>
  <c r="AS97" i="8" s="1"/>
  <c r="AR145" i="8"/>
  <c r="AS145" i="8" s="1"/>
  <c r="AR29" i="8"/>
  <c r="AS29" i="8" s="1"/>
  <c r="AR61" i="8"/>
  <c r="AS61" i="8" s="1"/>
  <c r="AR109" i="8"/>
  <c r="AS109" i="8" s="1"/>
  <c r="AR141" i="8"/>
  <c r="AS141" i="8" s="1"/>
  <c r="AR157" i="8"/>
  <c r="AS157" i="8" s="1"/>
  <c r="AR173" i="8"/>
  <c r="AS173" i="8" s="1"/>
  <c r="AR193" i="8"/>
  <c r="AS193" i="8" s="1"/>
  <c r="AN143" i="8"/>
  <c r="AM143" i="8"/>
  <c r="AN159" i="8"/>
  <c r="AM159" i="8"/>
  <c r="AN175" i="8"/>
  <c r="AM175" i="8"/>
  <c r="AN191" i="8"/>
  <c r="AM191" i="8"/>
  <c r="AN207" i="8"/>
  <c r="AM207" i="8"/>
  <c r="AR18" i="8"/>
  <c r="AS18" i="8" s="1"/>
  <c r="AR50" i="8"/>
  <c r="AS50" i="8" s="1"/>
  <c r="AR82" i="8"/>
  <c r="AS82" i="8" s="1"/>
  <c r="AR98" i="8"/>
  <c r="AS98" i="8" s="1"/>
  <c r="AR130" i="8"/>
  <c r="AS130" i="8" s="1"/>
  <c r="AR162" i="8"/>
  <c r="AS162" i="8" s="1"/>
  <c r="AR178" i="8"/>
  <c r="AS178" i="8" s="1"/>
  <c r="AR194" i="8"/>
  <c r="AS194" i="8" s="1"/>
  <c r="AR210" i="8"/>
  <c r="AS210" i="8" s="1"/>
  <c r="AR200" i="8"/>
  <c r="AS200" i="8" s="1"/>
  <c r="AR4" i="8"/>
  <c r="AS4" i="8" s="1"/>
  <c r="AR20" i="8"/>
  <c r="AS20" i="8" s="1"/>
  <c r="AR44" i="8"/>
  <c r="AS44" i="8" s="1"/>
  <c r="AR56" i="8"/>
  <c r="AS56" i="8" s="1"/>
  <c r="AR72" i="8"/>
  <c r="AS72" i="8" s="1"/>
  <c r="AR84" i="8"/>
  <c r="AS84" i="8" s="1"/>
  <c r="AR96" i="8"/>
  <c r="AS96" i="8" s="1"/>
  <c r="AR120" i="8"/>
  <c r="AS120" i="8" s="1"/>
  <c r="AN144" i="8"/>
  <c r="AM144" i="8"/>
  <c r="AN156" i="8"/>
  <c r="AM156" i="8"/>
  <c r="AN168" i="8"/>
  <c r="AM168" i="8"/>
  <c r="AN180" i="8"/>
  <c r="AM180" i="8"/>
  <c r="AR169" i="8"/>
  <c r="AS169" i="8" s="1"/>
  <c r="AR189" i="8"/>
  <c r="AS189" i="8" s="1"/>
  <c r="AN163" i="8"/>
  <c r="AM163" i="8"/>
  <c r="AN179" i="8"/>
  <c r="AM179" i="8"/>
  <c r="AN195" i="8"/>
  <c r="AM195" i="8"/>
  <c r="AN2" i="8"/>
  <c r="AM2" i="8"/>
  <c r="AR11" i="8"/>
  <c r="AS11" i="8" s="1"/>
  <c r="AR15" i="8"/>
  <c r="AS15" i="8" s="1"/>
  <c r="AR27" i="8"/>
  <c r="AS27" i="8" s="1"/>
  <c r="AR31" i="8"/>
  <c r="AS31" i="8" s="1"/>
  <c r="AR47" i="8"/>
  <c r="AS47" i="8" s="1"/>
  <c r="AR59" i="8"/>
  <c r="AS59" i="8" s="1"/>
  <c r="AR63" i="8"/>
  <c r="AS63" i="8" s="1"/>
  <c r="AR79" i="8"/>
  <c r="AS79" i="8" s="1"/>
  <c r="AR91" i="8"/>
  <c r="AS91" i="8" s="1"/>
  <c r="AR95" i="8"/>
  <c r="AS95" i="8" s="1"/>
  <c r="AR107" i="8"/>
  <c r="AS107" i="8" s="1"/>
  <c r="AR111" i="8"/>
  <c r="AS111" i="8" s="1"/>
  <c r="AR127" i="8"/>
  <c r="AS127" i="8" s="1"/>
  <c r="AR139" i="8"/>
  <c r="AS139" i="8" s="1"/>
  <c r="AR155" i="8"/>
  <c r="AS155" i="8" s="1"/>
  <c r="AR159" i="8"/>
  <c r="AS159" i="8" s="1"/>
  <c r="AR171" i="8"/>
  <c r="AS171" i="8" s="1"/>
  <c r="AR175" i="8"/>
  <c r="AS175" i="8" s="1"/>
  <c r="AR191" i="8"/>
  <c r="AS191" i="8" s="1"/>
  <c r="AR203" i="8"/>
  <c r="AS203" i="8" s="1"/>
  <c r="AR14" i="8"/>
  <c r="AS14" i="8" s="1"/>
  <c r="AR30" i="8"/>
  <c r="AS30" i="8" s="1"/>
  <c r="AR46" i="8"/>
  <c r="AS46" i="8" s="1"/>
  <c r="AR78" i="8"/>
  <c r="AS78" i="8" s="1"/>
  <c r="AR110" i="8"/>
  <c r="AS110" i="8" s="1"/>
  <c r="AR126" i="8"/>
  <c r="AS126" i="8" s="1"/>
  <c r="AR158" i="8"/>
  <c r="AS158" i="8" s="1"/>
  <c r="AR174" i="8"/>
  <c r="AS174" i="8" s="1"/>
  <c r="AR190" i="8"/>
  <c r="AS190" i="8" s="1"/>
  <c r="AR206" i="8"/>
  <c r="AS206" i="8" s="1"/>
  <c r="AR209" i="8"/>
  <c r="AS209" i="8" s="1"/>
  <c r="AR192" i="8"/>
  <c r="AS192" i="8" s="1"/>
  <c r="AN200" i="8"/>
  <c r="AM200" i="8"/>
  <c r="AR208" i="8"/>
  <c r="AS208" i="8" s="1"/>
  <c r="AN204" i="8"/>
  <c r="AM204" i="8"/>
  <c r="AR8" i="8"/>
  <c r="AS8" i="8" s="1"/>
  <c r="AR24" i="8"/>
  <c r="AS24" i="8" s="1"/>
  <c r="AR60" i="8"/>
  <c r="AS60" i="8" s="1"/>
  <c r="AR108" i="8"/>
  <c r="AS108" i="8" s="1"/>
  <c r="AR136" i="8"/>
  <c r="AS136" i="8" s="1"/>
  <c r="AR140" i="8"/>
  <c r="AS140" i="8" s="1"/>
  <c r="AN148" i="8"/>
  <c r="AM148" i="8"/>
  <c r="AR160" i="8"/>
  <c r="AS160" i="8" s="1"/>
  <c r="AR164" i="8"/>
  <c r="AS164" i="8" s="1"/>
  <c r="AN172" i="8"/>
  <c r="AM172" i="8"/>
  <c r="AN184" i="8"/>
  <c r="AM184" i="8"/>
  <c r="AR188" i="8"/>
  <c r="AS188" i="8" s="1"/>
  <c r="AR69" i="8"/>
  <c r="AS69" i="8" s="1"/>
  <c r="AR85" i="8"/>
  <c r="AS85" i="8" s="1"/>
  <c r="AR133" i="8"/>
  <c r="AS133" i="8" s="1"/>
  <c r="AR201" i="8"/>
  <c r="AS201" i="8" s="1"/>
  <c r="AN151" i="8"/>
  <c r="AM151" i="8"/>
  <c r="AN167" i="8"/>
  <c r="AM167" i="8"/>
  <c r="AN183" i="8"/>
  <c r="AM183" i="8"/>
  <c r="AN199" i="8"/>
  <c r="AM199" i="8"/>
  <c r="AR2" i="8"/>
  <c r="AS2" i="8" s="1"/>
  <c r="AR10" i="8"/>
  <c r="AS10" i="8" s="1"/>
  <c r="AR26" i="8"/>
  <c r="AS26" i="8" s="1"/>
  <c r="AR42" i="8"/>
  <c r="AS42" i="8" s="1"/>
  <c r="AR58" i="8"/>
  <c r="AS58" i="8" s="1"/>
  <c r="AR90" i="8"/>
  <c r="AS90" i="8" s="1"/>
  <c r="AR106" i="8"/>
  <c r="AS106" i="8" s="1"/>
  <c r="AR122" i="8"/>
  <c r="AS122" i="8" s="1"/>
  <c r="AR138" i="8"/>
  <c r="AS138" i="8" s="1"/>
  <c r="AR170" i="8"/>
  <c r="AS170" i="8" s="1"/>
  <c r="AR186" i="8"/>
  <c r="AS186" i="8" s="1"/>
  <c r="AR202" i="8"/>
  <c r="AS202" i="8" s="1"/>
  <c r="AR205" i="8"/>
  <c r="AS205" i="8" s="1"/>
  <c r="AN192" i="8"/>
  <c r="AM192" i="8"/>
  <c r="AN208" i="8"/>
  <c r="AM208" i="8"/>
  <c r="AR12" i="8"/>
  <c r="AS12" i="8" s="1"/>
  <c r="AR36" i="8"/>
  <c r="AS36" i="8" s="1"/>
  <c r="AR64" i="8"/>
  <c r="AS64" i="8" s="1"/>
  <c r="AR112" i="8"/>
  <c r="AS112" i="8" s="1"/>
  <c r="AN136" i="8"/>
  <c r="AM136" i="8"/>
  <c r="AR152" i="8"/>
  <c r="AS152" i="8" s="1"/>
  <c r="AN160" i="8"/>
  <c r="AM160" i="8"/>
  <c r="AR176" i="8"/>
  <c r="AS176" i="8" s="1"/>
  <c r="AR180" i="8"/>
  <c r="AS180" i="8" s="1"/>
  <c r="AN139" i="8"/>
  <c r="AM139" i="8"/>
  <c r="AN155" i="8"/>
  <c r="AM155" i="8"/>
  <c r="AN171" i="8"/>
  <c r="AM171" i="8"/>
  <c r="AN187" i="8"/>
  <c r="AM187" i="8"/>
  <c r="AN203" i="8"/>
  <c r="AM203" i="8"/>
  <c r="AR7" i="8"/>
  <c r="AS7" i="8" s="1"/>
  <c r="AR19" i="8"/>
  <c r="AS19" i="8" s="1"/>
  <c r="AR23" i="8"/>
  <c r="AS23" i="8" s="1"/>
  <c r="AR51" i="8"/>
  <c r="AS51" i="8" s="1"/>
  <c r="AR67" i="8"/>
  <c r="AS67" i="8" s="1"/>
  <c r="AR83" i="8"/>
  <c r="AS83" i="8" s="1"/>
  <c r="AR99" i="8"/>
  <c r="AS99" i="8" s="1"/>
  <c r="AR103" i="8"/>
  <c r="AS103" i="8" s="1"/>
  <c r="AR115" i="8"/>
  <c r="AS115" i="8" s="1"/>
  <c r="AR119" i="8"/>
  <c r="AS119" i="8" s="1"/>
  <c r="AR131" i="8"/>
  <c r="AS131" i="8" s="1"/>
  <c r="AR135" i="8"/>
  <c r="AS135" i="8" s="1"/>
  <c r="AR151" i="8"/>
  <c r="AS151" i="8" s="1"/>
  <c r="AR163" i="8"/>
  <c r="AS163" i="8" s="1"/>
  <c r="AR167" i="8"/>
  <c r="AS167" i="8" s="1"/>
  <c r="AR183" i="8"/>
  <c r="AS183" i="8" s="1"/>
  <c r="AR195" i="8"/>
  <c r="AS195" i="8" s="1"/>
  <c r="AR199" i="8"/>
  <c r="AS199" i="8" s="1"/>
  <c r="AR6" i="8"/>
  <c r="AS6" i="8" s="1"/>
  <c r="AR22" i="8"/>
  <c r="AS22" i="8" s="1"/>
  <c r="AR54" i="8"/>
  <c r="AS54" i="8" s="1"/>
  <c r="AR70" i="8"/>
  <c r="AS70" i="8" s="1"/>
  <c r="AR118" i="8"/>
  <c r="AS118" i="8" s="1"/>
  <c r="AR150" i="8"/>
  <c r="AS150" i="8" s="1"/>
  <c r="AR166" i="8"/>
  <c r="AS166" i="8" s="1"/>
  <c r="AR182" i="8"/>
  <c r="AS182" i="8" s="1"/>
  <c r="AR198" i="8"/>
  <c r="AS198" i="8" s="1"/>
  <c r="AR177" i="8"/>
  <c r="AS177" i="8" s="1"/>
  <c r="AN196" i="8"/>
  <c r="AM196" i="8"/>
  <c r="AR204" i="8"/>
  <c r="AS204" i="8" s="1"/>
  <c r="AR16" i="8"/>
  <c r="AS16" i="8" s="1"/>
  <c r="AR40" i="8"/>
  <c r="AS40" i="8" s="1"/>
  <c r="AR68" i="8"/>
  <c r="AS68" i="8" s="1"/>
  <c r="AR80" i="8"/>
  <c r="AS80" i="8" s="1"/>
  <c r="AR92" i="8"/>
  <c r="AS92" i="8" s="1"/>
  <c r="AR116" i="8"/>
  <c r="AS116" i="8" s="1"/>
  <c r="AR128" i="8"/>
  <c r="AS128" i="8" s="1"/>
  <c r="AN140" i="8"/>
  <c r="AM140" i="8"/>
  <c r="AR144" i="8"/>
  <c r="AS144" i="8" s="1"/>
  <c r="AN152" i="8"/>
  <c r="AM152" i="8"/>
  <c r="AN164" i="8"/>
  <c r="AM164" i="8"/>
  <c r="AR168" i="8"/>
  <c r="AS168" i="8" s="1"/>
  <c r="AN176" i="8"/>
  <c r="AM176" i="8"/>
  <c r="D13" i="8" l="1"/>
  <c r="AO110" i="8"/>
  <c r="F110" i="8" s="1"/>
  <c r="AO93" i="8"/>
  <c r="AO30" i="8"/>
  <c r="F30" i="8" s="1"/>
  <c r="G30" i="8" s="1"/>
  <c r="AO101" i="8"/>
  <c r="AE38" i="8"/>
  <c r="E38" i="10"/>
  <c r="AE13" i="8"/>
  <c r="E13" i="10"/>
  <c r="AE181" i="8"/>
  <c r="E181" i="10"/>
  <c r="AE66" i="8"/>
  <c r="E66" i="10"/>
  <c r="AE45" i="8"/>
  <c r="E45" i="10"/>
  <c r="AE75" i="8"/>
  <c r="E75" i="10"/>
  <c r="AE9" i="8"/>
  <c r="E9" i="10"/>
  <c r="D3" i="8"/>
  <c r="D32" i="8"/>
  <c r="AO76" i="8"/>
  <c r="D124" i="8"/>
  <c r="BI66" i="8"/>
  <c r="BR66" i="8" s="1"/>
  <c r="DS66" i="8"/>
  <c r="DL66" i="8"/>
  <c r="DP66" i="8"/>
  <c r="DK66" i="8"/>
  <c r="DQ66" i="8"/>
  <c r="DM66" i="8"/>
  <c r="DN66" i="8"/>
  <c r="DJ66" i="8"/>
  <c r="DO66" i="8"/>
  <c r="DH66" i="8"/>
  <c r="CZ66" i="8"/>
  <c r="DD66" i="8"/>
  <c r="DB66" i="8"/>
  <c r="DF66" i="8"/>
  <c r="DC66" i="8"/>
  <c r="DE66" i="8"/>
  <c r="CY66" i="8"/>
  <c r="DA66" i="8"/>
  <c r="BI45" i="8"/>
  <c r="BK45" i="8" s="1"/>
  <c r="DS45" i="8"/>
  <c r="DJ45" i="8"/>
  <c r="DN45" i="8"/>
  <c r="DK45" i="8"/>
  <c r="DO45" i="8"/>
  <c r="DL45" i="8"/>
  <c r="DP45" i="8"/>
  <c r="DQ45" i="8"/>
  <c r="DM45" i="8"/>
  <c r="DH45" i="8"/>
  <c r="CZ45" i="8"/>
  <c r="DD45" i="8"/>
  <c r="DA45" i="8"/>
  <c r="DE45" i="8"/>
  <c r="DF45" i="8"/>
  <c r="CY45" i="8"/>
  <c r="DB45" i="8"/>
  <c r="DC45" i="8"/>
  <c r="BI75" i="8"/>
  <c r="M75" i="8" s="1"/>
  <c r="DS75" i="8"/>
  <c r="DL75" i="8"/>
  <c r="DP75" i="8"/>
  <c r="DN75" i="8"/>
  <c r="DJ75" i="8"/>
  <c r="DO75" i="8"/>
  <c r="DK75" i="8"/>
  <c r="DQ75" i="8"/>
  <c r="DM75" i="8"/>
  <c r="DH75" i="8"/>
  <c r="CZ75" i="8"/>
  <c r="DD75" i="8"/>
  <c r="DB75" i="8"/>
  <c r="DF75" i="8"/>
  <c r="DC75" i="8"/>
  <c r="DE75" i="8"/>
  <c r="CY75" i="8"/>
  <c r="DA75" i="8"/>
  <c r="BI9" i="8"/>
  <c r="BT9" i="8" s="1"/>
  <c r="DS9" i="8"/>
  <c r="DK9" i="8"/>
  <c r="DO9" i="8"/>
  <c r="DL9" i="8"/>
  <c r="DP9" i="8"/>
  <c r="DN9" i="8"/>
  <c r="DQ9" i="8"/>
  <c r="DJ9" i="8"/>
  <c r="DM9" i="8"/>
  <c r="DH9" i="8"/>
  <c r="CZ9" i="8"/>
  <c r="DD9" i="8"/>
  <c r="DA9" i="8"/>
  <c r="DE9" i="8"/>
  <c r="DF9" i="8"/>
  <c r="CY9" i="8"/>
  <c r="DB9" i="8"/>
  <c r="DC9" i="8"/>
  <c r="BI38" i="8"/>
  <c r="BP38" i="8" s="1"/>
  <c r="DS38" i="8"/>
  <c r="DJ38" i="8"/>
  <c r="DN38" i="8"/>
  <c r="DK38" i="8"/>
  <c r="DO38" i="8"/>
  <c r="DL38" i="8"/>
  <c r="DP38" i="8"/>
  <c r="DM38" i="8"/>
  <c r="DQ38" i="8"/>
  <c r="DH38" i="8"/>
  <c r="CZ38" i="8"/>
  <c r="DD38" i="8"/>
  <c r="DA38" i="8"/>
  <c r="DE38" i="8"/>
  <c r="DF38" i="8"/>
  <c r="CY38" i="8"/>
  <c r="DB38" i="8"/>
  <c r="DC38" i="8"/>
  <c r="BI13" i="8"/>
  <c r="BK13" i="8" s="1"/>
  <c r="DS13" i="8"/>
  <c r="DK13" i="8"/>
  <c r="DO13" i="8"/>
  <c r="DL13" i="8"/>
  <c r="DP13" i="8"/>
  <c r="DN13" i="8"/>
  <c r="DQ13" i="8"/>
  <c r="DJ13" i="8"/>
  <c r="DM13" i="8"/>
  <c r="DH13" i="8"/>
  <c r="CZ13" i="8"/>
  <c r="DD13" i="8"/>
  <c r="DA13" i="8"/>
  <c r="DE13" i="8"/>
  <c r="DF13" i="8"/>
  <c r="CY13" i="8"/>
  <c r="DB13" i="8"/>
  <c r="DC13" i="8"/>
  <c r="BI181" i="8"/>
  <c r="M181" i="8" s="1"/>
  <c r="DS181" i="8"/>
  <c r="DK181" i="8"/>
  <c r="DO181" i="8"/>
  <c r="DL181" i="8"/>
  <c r="DP181" i="8"/>
  <c r="DM181" i="8"/>
  <c r="DN181" i="8"/>
  <c r="DQ181" i="8"/>
  <c r="DH181" i="8"/>
  <c r="DJ181" i="8"/>
  <c r="CY181" i="8"/>
  <c r="DC181" i="8"/>
  <c r="CZ181" i="8"/>
  <c r="DD181" i="8"/>
  <c r="DF181" i="8"/>
  <c r="DA181" i="8"/>
  <c r="DB181" i="8"/>
  <c r="DE181" i="8"/>
  <c r="D94" i="8"/>
  <c r="D4" i="8"/>
  <c r="D37" i="8"/>
  <c r="L66" i="8"/>
  <c r="BS75" i="8"/>
  <c r="BL75" i="8"/>
  <c r="BK75" i="8"/>
  <c r="BR181" i="8"/>
  <c r="BN181" i="8"/>
  <c r="BO181" i="8"/>
  <c r="D14" i="8"/>
  <c r="AO206" i="8"/>
  <c r="F206" i="8" s="1"/>
  <c r="G206" i="8" s="1"/>
  <c r="G210" i="8"/>
  <c r="D48" i="8"/>
  <c r="D62" i="8"/>
  <c r="H188" i="8"/>
  <c r="I188" i="8" s="1"/>
  <c r="D78" i="8"/>
  <c r="D43" i="8"/>
  <c r="H189" i="8"/>
  <c r="I189" i="8" s="1"/>
  <c r="H190" i="8"/>
  <c r="I190" i="8" s="1"/>
  <c r="H194" i="8"/>
  <c r="J194" i="8" s="1"/>
  <c r="K194" i="8" s="1"/>
  <c r="G189" i="8"/>
  <c r="G194" i="8"/>
  <c r="G202" i="8"/>
  <c r="G135" i="8"/>
  <c r="AO133" i="8"/>
  <c r="F133" i="8" s="1"/>
  <c r="E198" i="8"/>
  <c r="AO198" i="8"/>
  <c r="F198" i="8" s="1"/>
  <c r="G198" i="8" s="1"/>
  <c r="G138" i="8"/>
  <c r="G51" i="8"/>
  <c r="H51" i="8"/>
  <c r="G108" i="8"/>
  <c r="H108" i="8"/>
  <c r="G44" i="8"/>
  <c r="H44" i="8"/>
  <c r="G12" i="8"/>
  <c r="H12" i="8"/>
  <c r="G106" i="8"/>
  <c r="H106" i="8"/>
  <c r="G42" i="8"/>
  <c r="H42" i="8"/>
  <c r="G10" i="8"/>
  <c r="H10" i="8"/>
  <c r="G23" i="8"/>
  <c r="H23" i="8"/>
  <c r="G97" i="8"/>
  <c r="H97" i="8"/>
  <c r="G33" i="8"/>
  <c r="H33" i="8"/>
  <c r="G19" i="8"/>
  <c r="H19" i="8"/>
  <c r="G70" i="8"/>
  <c r="H70" i="8"/>
  <c r="G7" i="8"/>
  <c r="H7" i="8"/>
  <c r="G29" i="8"/>
  <c r="H29" i="8"/>
  <c r="G82" i="8"/>
  <c r="H82" i="8"/>
  <c r="G105" i="8"/>
  <c r="H105" i="8"/>
  <c r="G130" i="8"/>
  <c r="H130" i="8"/>
  <c r="G99" i="8"/>
  <c r="H99" i="8"/>
  <c r="G56" i="8"/>
  <c r="H56" i="8"/>
  <c r="G95" i="8"/>
  <c r="H95" i="8"/>
  <c r="G54" i="8"/>
  <c r="H54" i="8"/>
  <c r="G109" i="8"/>
  <c r="H109" i="8"/>
  <c r="G31" i="8"/>
  <c r="H31" i="8"/>
  <c r="G68" i="8"/>
  <c r="H68" i="8"/>
  <c r="G20" i="8"/>
  <c r="H20" i="8"/>
  <c r="G121" i="8"/>
  <c r="H121" i="8"/>
  <c r="I187" i="8"/>
  <c r="J187" i="8"/>
  <c r="K187" i="8" s="1"/>
  <c r="I153" i="8"/>
  <c r="J153" i="8"/>
  <c r="K153" i="8" s="1"/>
  <c r="I62" i="8"/>
  <c r="J62" i="8"/>
  <c r="K62" i="8" s="1"/>
  <c r="I28" i="8"/>
  <c r="J28" i="8"/>
  <c r="K28" i="8" s="1"/>
  <c r="I165" i="8"/>
  <c r="J165" i="8"/>
  <c r="K165" i="8" s="1"/>
  <c r="I124" i="8"/>
  <c r="J124" i="8"/>
  <c r="K124" i="8" s="1"/>
  <c r="I134" i="8"/>
  <c r="J134" i="8"/>
  <c r="K134" i="8" s="1"/>
  <c r="I43" i="8"/>
  <c r="J43" i="8"/>
  <c r="K43" i="8" s="1"/>
  <c r="I94" i="8"/>
  <c r="J94" i="8"/>
  <c r="K94" i="8" s="1"/>
  <c r="I5" i="8"/>
  <c r="J5" i="8"/>
  <c r="K5" i="8" s="1"/>
  <c r="I52" i="8"/>
  <c r="J52" i="8"/>
  <c r="K52" i="8" s="1"/>
  <c r="H210" i="8"/>
  <c r="G190" i="8"/>
  <c r="I184" i="8"/>
  <c r="J184" i="8"/>
  <c r="K184" i="8" s="1"/>
  <c r="I71" i="8"/>
  <c r="J71" i="8"/>
  <c r="K71" i="8" s="1"/>
  <c r="G188" i="8"/>
  <c r="G128" i="8"/>
  <c r="H128" i="8"/>
  <c r="G96" i="8"/>
  <c r="H96" i="8"/>
  <c r="G64" i="8"/>
  <c r="H64" i="8"/>
  <c r="G119" i="8"/>
  <c r="H119" i="8"/>
  <c r="G11" i="8"/>
  <c r="H11" i="8"/>
  <c r="H30" i="8"/>
  <c r="G107" i="8"/>
  <c r="H107" i="8"/>
  <c r="G85" i="8"/>
  <c r="H85" i="8"/>
  <c r="G53" i="8"/>
  <c r="H53" i="8"/>
  <c r="G21" i="8"/>
  <c r="H21" i="8"/>
  <c r="G27" i="8"/>
  <c r="H27" i="8"/>
  <c r="G72" i="8"/>
  <c r="H72" i="8"/>
  <c r="G6" i="8"/>
  <c r="H6" i="8"/>
  <c r="G61" i="8"/>
  <c r="H61" i="8"/>
  <c r="G79" i="8"/>
  <c r="H79" i="8"/>
  <c r="G50" i="8"/>
  <c r="H50" i="8"/>
  <c r="G89" i="8"/>
  <c r="H89" i="8"/>
  <c r="I123" i="8"/>
  <c r="J123" i="8"/>
  <c r="K123" i="8" s="1"/>
  <c r="I125" i="8"/>
  <c r="J125" i="8"/>
  <c r="K125" i="8" s="1"/>
  <c r="I185" i="8"/>
  <c r="J185" i="8"/>
  <c r="K185" i="8" s="1"/>
  <c r="I156" i="8"/>
  <c r="J156" i="8"/>
  <c r="K156" i="8" s="1"/>
  <c r="I146" i="8"/>
  <c r="J146" i="8"/>
  <c r="K146" i="8" s="1"/>
  <c r="I74" i="8"/>
  <c r="J74" i="8"/>
  <c r="K74" i="8" s="1"/>
  <c r="I104" i="8"/>
  <c r="J104" i="8"/>
  <c r="K104" i="8" s="1"/>
  <c r="I179" i="8"/>
  <c r="J179" i="8"/>
  <c r="K179" i="8" s="1"/>
  <c r="I148" i="8"/>
  <c r="J148" i="8"/>
  <c r="K148" i="8" s="1"/>
  <c r="I114" i="8"/>
  <c r="J114" i="8"/>
  <c r="K114" i="8" s="1"/>
  <c r="I143" i="8"/>
  <c r="J143" i="8"/>
  <c r="K143" i="8" s="1"/>
  <c r="I77" i="8"/>
  <c r="J77" i="8"/>
  <c r="K77" i="8" s="1"/>
  <c r="H138" i="8"/>
  <c r="I117" i="8"/>
  <c r="J117" i="8"/>
  <c r="K117" i="8" s="1"/>
  <c r="I55" i="8"/>
  <c r="J55" i="8"/>
  <c r="K55" i="8" s="1"/>
  <c r="H135" i="8"/>
  <c r="I35" i="8"/>
  <c r="J35" i="8"/>
  <c r="K35" i="8" s="1"/>
  <c r="I88" i="8"/>
  <c r="J88" i="8"/>
  <c r="K88" i="8" s="1"/>
  <c r="I100" i="8"/>
  <c r="J100" i="8"/>
  <c r="K100" i="8" s="1"/>
  <c r="G111" i="8"/>
  <c r="H111" i="8"/>
  <c r="G92" i="8"/>
  <c r="H92" i="8"/>
  <c r="G60" i="8"/>
  <c r="H60" i="8"/>
  <c r="G103" i="8"/>
  <c r="H103" i="8"/>
  <c r="G115" i="8"/>
  <c r="H115" i="8"/>
  <c r="G122" i="8"/>
  <c r="H122" i="8"/>
  <c r="G90" i="8"/>
  <c r="H90" i="8"/>
  <c r="G58" i="8"/>
  <c r="H58" i="8"/>
  <c r="G26" i="8"/>
  <c r="H26" i="8"/>
  <c r="G91" i="8"/>
  <c r="H91" i="8"/>
  <c r="G113" i="8"/>
  <c r="H113" i="8"/>
  <c r="G49" i="8"/>
  <c r="H49" i="8"/>
  <c r="G17" i="8"/>
  <c r="H17" i="8"/>
  <c r="G24" i="8"/>
  <c r="H24" i="8"/>
  <c r="G118" i="8"/>
  <c r="H118" i="8"/>
  <c r="G22" i="8"/>
  <c r="H22" i="8"/>
  <c r="G4" i="8"/>
  <c r="H4" i="8"/>
  <c r="G34" i="8"/>
  <c r="H34" i="8"/>
  <c r="G41" i="8"/>
  <c r="H41" i="8"/>
  <c r="G131" i="8"/>
  <c r="H131" i="8"/>
  <c r="G120" i="8"/>
  <c r="H120" i="8"/>
  <c r="G8" i="8"/>
  <c r="H8" i="8"/>
  <c r="G63" i="8"/>
  <c r="H63" i="8"/>
  <c r="G83" i="8"/>
  <c r="H83" i="8"/>
  <c r="G116" i="8"/>
  <c r="H116" i="8"/>
  <c r="G84" i="8"/>
  <c r="H84" i="8"/>
  <c r="G15" i="8"/>
  <c r="H15" i="8"/>
  <c r="G18" i="8"/>
  <c r="H18" i="8"/>
  <c r="I73" i="8"/>
  <c r="J73" i="8"/>
  <c r="K73" i="8" s="1"/>
  <c r="I172" i="8"/>
  <c r="J172" i="8"/>
  <c r="K172" i="8" s="1"/>
  <c r="I154" i="8"/>
  <c r="J154" i="8"/>
  <c r="K154" i="8" s="1"/>
  <c r="I207" i="8"/>
  <c r="J207" i="8"/>
  <c r="K207" i="8" s="1"/>
  <c r="I101" i="8"/>
  <c r="J101" i="8"/>
  <c r="K101" i="8" s="1"/>
  <c r="I57" i="8"/>
  <c r="J57" i="8"/>
  <c r="K57" i="8" s="1"/>
  <c r="I149" i="8"/>
  <c r="J149" i="8"/>
  <c r="K149" i="8" s="1"/>
  <c r="I76" i="8"/>
  <c r="J76" i="8"/>
  <c r="K76" i="8" s="1"/>
  <c r="I142" i="8"/>
  <c r="J142" i="8"/>
  <c r="K142" i="8" s="1"/>
  <c r="I81" i="8"/>
  <c r="J81" i="8"/>
  <c r="K81" i="8" s="1"/>
  <c r="I137" i="8"/>
  <c r="J137" i="8"/>
  <c r="K137" i="8" s="1"/>
  <c r="I129" i="8"/>
  <c r="J129" i="8"/>
  <c r="K129" i="8" s="1"/>
  <c r="H202" i="8"/>
  <c r="I3" i="8"/>
  <c r="J3" i="8"/>
  <c r="K3" i="8" s="1"/>
  <c r="I87" i="8"/>
  <c r="J87" i="8"/>
  <c r="K87" i="8" s="1"/>
  <c r="I132" i="8"/>
  <c r="J132" i="8"/>
  <c r="K132" i="8" s="1"/>
  <c r="I32" i="8"/>
  <c r="J32" i="8"/>
  <c r="K32" i="8" s="1"/>
  <c r="I102" i="8"/>
  <c r="J102" i="8"/>
  <c r="K102" i="8" s="1"/>
  <c r="G127" i="8"/>
  <c r="H127" i="8"/>
  <c r="G126" i="8"/>
  <c r="H126" i="8"/>
  <c r="G67" i="8"/>
  <c r="H67" i="8"/>
  <c r="G112" i="8"/>
  <c r="H112" i="8"/>
  <c r="G80" i="8"/>
  <c r="H80" i="8"/>
  <c r="G48" i="8"/>
  <c r="H48" i="8"/>
  <c r="G16" i="8"/>
  <c r="H16" i="8"/>
  <c r="G47" i="8"/>
  <c r="H47" i="8"/>
  <c r="G110" i="8"/>
  <c r="H110" i="8"/>
  <c r="G78" i="8"/>
  <c r="H78" i="8"/>
  <c r="G46" i="8"/>
  <c r="H46" i="8"/>
  <c r="G14" i="8"/>
  <c r="H14" i="8"/>
  <c r="G69" i="8"/>
  <c r="H69" i="8"/>
  <c r="G40" i="8"/>
  <c r="H40" i="8"/>
  <c r="G36" i="8"/>
  <c r="H36" i="8"/>
  <c r="G98" i="8"/>
  <c r="H98" i="8"/>
  <c r="G59" i="8"/>
  <c r="H59" i="8"/>
  <c r="G25" i="8"/>
  <c r="H25" i="8"/>
  <c r="I37" i="8"/>
  <c r="J37" i="8"/>
  <c r="K37" i="8" s="1"/>
  <c r="I93" i="8"/>
  <c r="J93" i="8"/>
  <c r="K93" i="8" s="1"/>
  <c r="I196" i="8"/>
  <c r="J196" i="8"/>
  <c r="K196" i="8" s="1"/>
  <c r="I86" i="8"/>
  <c r="J86" i="8"/>
  <c r="K86" i="8" s="1"/>
  <c r="I147" i="8"/>
  <c r="J147" i="8"/>
  <c r="K147" i="8" s="1"/>
  <c r="I65" i="8"/>
  <c r="J65" i="8"/>
  <c r="K65" i="8" s="1"/>
  <c r="I39" i="8"/>
  <c r="J39" i="8"/>
  <c r="K39" i="8" s="1"/>
  <c r="E150" i="8"/>
  <c r="AO150" i="8"/>
  <c r="F150" i="8" s="1"/>
  <c r="E162" i="8"/>
  <c r="AO162" i="8"/>
  <c r="F162" i="8" s="1"/>
  <c r="E166" i="8"/>
  <c r="AO166" i="8"/>
  <c r="F166" i="8" s="1"/>
  <c r="E182" i="8"/>
  <c r="AO182" i="8"/>
  <c r="F182" i="8" s="1"/>
  <c r="E154" i="8"/>
  <c r="AO154" i="8"/>
  <c r="E170" i="8"/>
  <c r="AO170" i="8"/>
  <c r="F170" i="8" s="1"/>
  <c r="E178" i="8"/>
  <c r="AO178" i="8"/>
  <c r="F178" i="8" s="1"/>
  <c r="E158" i="8"/>
  <c r="AO158" i="8"/>
  <c r="F158" i="8" s="1"/>
  <c r="E174" i="8"/>
  <c r="AO174" i="8"/>
  <c r="F174" i="8" s="1"/>
  <c r="E186" i="8"/>
  <c r="AO186" i="8"/>
  <c r="F186" i="8" s="1"/>
  <c r="E176" i="8"/>
  <c r="AO176" i="8"/>
  <c r="F176" i="8" s="1"/>
  <c r="E140" i="8"/>
  <c r="AO140" i="8"/>
  <c r="F140" i="8" s="1"/>
  <c r="E203" i="8"/>
  <c r="AO203" i="8"/>
  <c r="F203" i="8" s="1"/>
  <c r="E171" i="8"/>
  <c r="AO171" i="8"/>
  <c r="F171" i="8" s="1"/>
  <c r="E139" i="8"/>
  <c r="AO139" i="8"/>
  <c r="F139" i="8" s="1"/>
  <c r="E160" i="8"/>
  <c r="AO160" i="8"/>
  <c r="F160" i="8" s="1"/>
  <c r="E183" i="8"/>
  <c r="AO183" i="8"/>
  <c r="F183" i="8" s="1"/>
  <c r="E151" i="8"/>
  <c r="AO151" i="8"/>
  <c r="F151" i="8" s="1"/>
  <c r="E200" i="8"/>
  <c r="AO200" i="8"/>
  <c r="F200" i="8" s="1"/>
  <c r="E195" i="8"/>
  <c r="AO195" i="8"/>
  <c r="F195" i="8" s="1"/>
  <c r="E163" i="8"/>
  <c r="AO163" i="8"/>
  <c r="F163" i="8" s="1"/>
  <c r="E180" i="8"/>
  <c r="AO180" i="8"/>
  <c r="F180" i="8" s="1"/>
  <c r="E156" i="8"/>
  <c r="AO156" i="8"/>
  <c r="E191" i="8"/>
  <c r="AO191" i="8"/>
  <c r="F191" i="8" s="1"/>
  <c r="E159" i="8"/>
  <c r="AO159" i="8"/>
  <c r="F159" i="8" s="1"/>
  <c r="E209" i="8"/>
  <c r="AO209" i="8"/>
  <c r="F209" i="8" s="1"/>
  <c r="E177" i="8"/>
  <c r="AO177" i="8"/>
  <c r="F177" i="8" s="1"/>
  <c r="E145" i="8"/>
  <c r="AO145" i="8"/>
  <c r="F145" i="8" s="1"/>
  <c r="E173" i="8"/>
  <c r="AO173" i="8"/>
  <c r="F173" i="8" s="1"/>
  <c r="E141" i="8"/>
  <c r="AO141" i="8"/>
  <c r="F141" i="8" s="1"/>
  <c r="E201" i="8"/>
  <c r="AO201" i="8"/>
  <c r="F201" i="8" s="1"/>
  <c r="E169" i="8"/>
  <c r="AO169" i="8"/>
  <c r="F169" i="8" s="1"/>
  <c r="E137" i="8"/>
  <c r="AO137" i="8"/>
  <c r="E152" i="8"/>
  <c r="AO152" i="8"/>
  <c r="F152" i="8" s="1"/>
  <c r="E208" i="8"/>
  <c r="AO208" i="8"/>
  <c r="F208" i="8" s="1"/>
  <c r="E172" i="8"/>
  <c r="AO172" i="8"/>
  <c r="E148" i="8"/>
  <c r="AO148" i="8"/>
  <c r="E204" i="8"/>
  <c r="AO204" i="8"/>
  <c r="F204" i="8" s="1"/>
  <c r="E197" i="8"/>
  <c r="AO197" i="8"/>
  <c r="F197" i="8" s="1"/>
  <c r="E165" i="8"/>
  <c r="AO165" i="8"/>
  <c r="E196" i="8"/>
  <c r="AO196" i="8"/>
  <c r="E187" i="8"/>
  <c r="AO187" i="8"/>
  <c r="E155" i="8"/>
  <c r="AO155" i="8"/>
  <c r="F155" i="8" s="1"/>
  <c r="E199" i="8"/>
  <c r="AO199" i="8"/>
  <c r="F199" i="8" s="1"/>
  <c r="E167" i="8"/>
  <c r="AO167" i="8"/>
  <c r="F167" i="8" s="1"/>
  <c r="E2" i="8"/>
  <c r="AO2" i="8"/>
  <c r="F2" i="8" s="1"/>
  <c r="E179" i="8"/>
  <c r="AO179" i="8"/>
  <c r="E168" i="8"/>
  <c r="AO168" i="8"/>
  <c r="F168" i="8" s="1"/>
  <c r="E144" i="8"/>
  <c r="AO144" i="8"/>
  <c r="F144" i="8" s="1"/>
  <c r="E207" i="8"/>
  <c r="AO207" i="8"/>
  <c r="E175" i="8"/>
  <c r="AO175" i="8"/>
  <c r="F175" i="8" s="1"/>
  <c r="E143" i="8"/>
  <c r="AO143" i="8"/>
  <c r="E193" i="8"/>
  <c r="AO193" i="8"/>
  <c r="F193" i="8" s="1"/>
  <c r="E161" i="8"/>
  <c r="AO161" i="8"/>
  <c r="F161" i="8" s="1"/>
  <c r="E205" i="8"/>
  <c r="AO205" i="8"/>
  <c r="F205" i="8" s="1"/>
  <c r="E157" i="8"/>
  <c r="AO157" i="8"/>
  <c r="F157" i="8" s="1"/>
  <c r="E185" i="8"/>
  <c r="AO185" i="8"/>
  <c r="E153" i="8"/>
  <c r="AO153" i="8"/>
  <c r="E164" i="8"/>
  <c r="AO164" i="8"/>
  <c r="F164" i="8" s="1"/>
  <c r="E136" i="8"/>
  <c r="AO136" i="8"/>
  <c r="F136" i="8" s="1"/>
  <c r="E192" i="8"/>
  <c r="AO192" i="8"/>
  <c r="F192" i="8" s="1"/>
  <c r="E184" i="8"/>
  <c r="AO184" i="8"/>
  <c r="E181" i="8"/>
  <c r="AO181" i="8"/>
  <c r="E149" i="8"/>
  <c r="AO149" i="8"/>
  <c r="BM75" i="8" l="1"/>
  <c r="BT75" i="8"/>
  <c r="BP181" i="8"/>
  <c r="BN75" i="8"/>
  <c r="BK66" i="8"/>
  <c r="M9" i="8"/>
  <c r="B46" i="7"/>
  <c r="AE65" i="8"/>
  <c r="E65" i="10"/>
  <c r="AE86" i="8"/>
  <c r="E86" i="10"/>
  <c r="AE93" i="8"/>
  <c r="E93" i="10"/>
  <c r="AE102" i="8"/>
  <c r="E102" i="10"/>
  <c r="AE132" i="8"/>
  <c r="E132" i="10"/>
  <c r="AE3" i="8"/>
  <c r="E3" i="10"/>
  <c r="AE117" i="8"/>
  <c r="E117" i="10"/>
  <c r="AE184" i="8"/>
  <c r="E184" i="10"/>
  <c r="AE52" i="8"/>
  <c r="E52" i="10"/>
  <c r="AE94" i="8"/>
  <c r="E94" i="10"/>
  <c r="AE134" i="8"/>
  <c r="E134" i="10"/>
  <c r="AE165" i="8"/>
  <c r="E165" i="10"/>
  <c r="AE62" i="8"/>
  <c r="E62" i="10"/>
  <c r="AE187" i="8"/>
  <c r="E187" i="10"/>
  <c r="AE137" i="8"/>
  <c r="E137" i="10"/>
  <c r="AE142" i="8"/>
  <c r="E142" i="10"/>
  <c r="AE149" i="8"/>
  <c r="E149" i="10"/>
  <c r="AE101" i="8"/>
  <c r="E101" i="10"/>
  <c r="AE154" i="8"/>
  <c r="E154" i="10"/>
  <c r="AE73" i="8"/>
  <c r="E73" i="10"/>
  <c r="AE88" i="8"/>
  <c r="E88" i="10"/>
  <c r="AE143" i="8"/>
  <c r="E143" i="10"/>
  <c r="AE148" i="8"/>
  <c r="E148" i="10"/>
  <c r="AE104" i="8"/>
  <c r="E104" i="10"/>
  <c r="AE146" i="8"/>
  <c r="E146" i="10"/>
  <c r="AE185" i="8"/>
  <c r="E185" i="10"/>
  <c r="AE123" i="8"/>
  <c r="E123" i="10"/>
  <c r="AE39" i="8"/>
  <c r="E39" i="10"/>
  <c r="AE147" i="8"/>
  <c r="E147" i="10"/>
  <c r="AE196" i="8"/>
  <c r="E196" i="10"/>
  <c r="AE37" i="8"/>
  <c r="E37" i="10"/>
  <c r="AE32" i="8"/>
  <c r="E32" i="10"/>
  <c r="AE87" i="8"/>
  <c r="E87" i="10"/>
  <c r="AE55" i="8"/>
  <c r="E55" i="10"/>
  <c r="AE71" i="8"/>
  <c r="E71" i="10"/>
  <c r="AE5" i="8"/>
  <c r="E5" i="10"/>
  <c r="AE43" i="8"/>
  <c r="E43" i="10"/>
  <c r="AE124" i="8"/>
  <c r="E124" i="10"/>
  <c r="AE28" i="8"/>
  <c r="E28" i="10"/>
  <c r="AE153" i="8"/>
  <c r="E153" i="10"/>
  <c r="AA194" i="8"/>
  <c r="E194" i="10"/>
  <c r="AE129" i="8"/>
  <c r="E129" i="10"/>
  <c r="AE81" i="8"/>
  <c r="E81" i="10"/>
  <c r="AE76" i="8"/>
  <c r="E76" i="10"/>
  <c r="AE57" i="8"/>
  <c r="E57" i="10"/>
  <c r="AE207" i="8"/>
  <c r="E207" i="10"/>
  <c r="AE172" i="8"/>
  <c r="E172" i="10"/>
  <c r="AE100" i="8"/>
  <c r="E100" i="10"/>
  <c r="AE35" i="8"/>
  <c r="E35" i="10"/>
  <c r="AE77" i="8"/>
  <c r="E77" i="10"/>
  <c r="AE114" i="8"/>
  <c r="E114" i="10"/>
  <c r="AE179" i="8"/>
  <c r="E179" i="10"/>
  <c r="AE74" i="8"/>
  <c r="E74" i="10"/>
  <c r="AE156" i="8"/>
  <c r="E156" i="10"/>
  <c r="AE125" i="8"/>
  <c r="E125" i="10"/>
  <c r="BP45" i="8"/>
  <c r="BP13" i="8"/>
  <c r="BO38" i="8"/>
  <c r="BR38" i="8"/>
  <c r="BQ66" i="8"/>
  <c r="BK38" i="8"/>
  <c r="L38" i="8"/>
  <c r="BO66" i="8"/>
  <c r="BN38" i="8"/>
  <c r="BL66" i="8"/>
  <c r="M66" i="8"/>
  <c r="BN9" i="8"/>
  <c r="BK9" i="8"/>
  <c r="J189" i="8"/>
  <c r="K189" i="8" s="1"/>
  <c r="DK189" i="8" s="1"/>
  <c r="BL38" i="8"/>
  <c r="BQ38" i="8"/>
  <c r="M38" i="8"/>
  <c r="BR9" i="8"/>
  <c r="BM9" i="8"/>
  <c r="L9" i="8"/>
  <c r="BM66" i="8"/>
  <c r="BP66" i="8"/>
  <c r="BS9" i="8"/>
  <c r="BP9" i="8"/>
  <c r="BQ9" i="8"/>
  <c r="BM38" i="8"/>
  <c r="BL9" i="8"/>
  <c r="BO9" i="8"/>
  <c r="BN66" i="8"/>
  <c r="BQ13" i="8"/>
  <c r="L45" i="8"/>
  <c r="H133" i="8"/>
  <c r="I133" i="8" s="1"/>
  <c r="L13" i="8"/>
  <c r="BN45" i="8"/>
  <c r="BI196" i="8"/>
  <c r="DS196" i="8"/>
  <c r="DK196" i="8"/>
  <c r="DO196" i="8"/>
  <c r="DL196" i="8"/>
  <c r="DP196" i="8"/>
  <c r="DM196" i="8"/>
  <c r="DN196" i="8"/>
  <c r="DQ196" i="8"/>
  <c r="DJ196" i="8"/>
  <c r="DH196" i="8"/>
  <c r="CY196" i="8"/>
  <c r="DC196" i="8"/>
  <c r="CZ196" i="8"/>
  <c r="DD196" i="8"/>
  <c r="DF196" i="8"/>
  <c r="DA196" i="8"/>
  <c r="DB196" i="8"/>
  <c r="DE196" i="8"/>
  <c r="BI76" i="8"/>
  <c r="L76" i="8" s="1"/>
  <c r="DS76" i="8"/>
  <c r="DL76" i="8"/>
  <c r="DP76" i="8"/>
  <c r="DK76" i="8"/>
  <c r="DQ76" i="8"/>
  <c r="DM76" i="8"/>
  <c r="DN76" i="8"/>
  <c r="DJ76" i="8"/>
  <c r="DO76" i="8"/>
  <c r="DH76" i="8"/>
  <c r="CZ76" i="8"/>
  <c r="DD76" i="8"/>
  <c r="DB76" i="8"/>
  <c r="DF76" i="8"/>
  <c r="DC76" i="8"/>
  <c r="DE76" i="8"/>
  <c r="CY76" i="8"/>
  <c r="DA76" i="8"/>
  <c r="BI172" i="8"/>
  <c r="DS172" i="8"/>
  <c r="DK172" i="8"/>
  <c r="DO172" i="8"/>
  <c r="DL172" i="8"/>
  <c r="DP172" i="8"/>
  <c r="DM172" i="8"/>
  <c r="DN172" i="8"/>
  <c r="DH172" i="8"/>
  <c r="DQ172" i="8"/>
  <c r="DJ172" i="8"/>
  <c r="CY172" i="8"/>
  <c r="DC172" i="8"/>
  <c r="CZ172" i="8"/>
  <c r="DD172" i="8"/>
  <c r="DF172" i="8"/>
  <c r="DA172" i="8"/>
  <c r="DB172" i="8"/>
  <c r="DE172" i="8"/>
  <c r="BI102" i="8"/>
  <c r="BN102" i="8" s="1"/>
  <c r="DS102" i="8"/>
  <c r="DL102" i="8"/>
  <c r="DP102" i="8"/>
  <c r="DM102" i="8"/>
  <c r="DQ102" i="8"/>
  <c r="DJ102" i="8"/>
  <c r="DN102" i="8"/>
  <c r="DK102" i="8"/>
  <c r="DO102" i="8"/>
  <c r="DH102" i="8"/>
  <c r="CZ102" i="8"/>
  <c r="DD102" i="8"/>
  <c r="DB102" i="8"/>
  <c r="DF102" i="8"/>
  <c r="DC102" i="8"/>
  <c r="DE102" i="8"/>
  <c r="CY102" i="8"/>
  <c r="DA102" i="8"/>
  <c r="BI3" i="8"/>
  <c r="DS3" i="8"/>
  <c r="DM3" i="8"/>
  <c r="DQ3" i="8"/>
  <c r="DJ3" i="8"/>
  <c r="DN3" i="8"/>
  <c r="DK3" i="8"/>
  <c r="DO3" i="8"/>
  <c r="DL3" i="8"/>
  <c r="DP3" i="8"/>
  <c r="DH3" i="8"/>
  <c r="CZ3" i="8"/>
  <c r="DD3" i="8"/>
  <c r="DA3" i="8"/>
  <c r="DE3" i="8"/>
  <c r="DF3" i="8"/>
  <c r="CY3" i="8"/>
  <c r="DB3" i="8"/>
  <c r="DC3" i="8"/>
  <c r="BI100" i="8"/>
  <c r="BS100" i="8" s="1"/>
  <c r="DS100" i="8"/>
  <c r="DJ100" i="8"/>
  <c r="DL100" i="8"/>
  <c r="DP100" i="8"/>
  <c r="DM100" i="8"/>
  <c r="DQ100" i="8"/>
  <c r="DN100" i="8"/>
  <c r="DK100" i="8"/>
  <c r="DO100" i="8"/>
  <c r="DH100" i="8"/>
  <c r="CZ100" i="8"/>
  <c r="DD100" i="8"/>
  <c r="DB100" i="8"/>
  <c r="DF100" i="8"/>
  <c r="DC100" i="8"/>
  <c r="DE100" i="8"/>
  <c r="CY100" i="8"/>
  <c r="DA100" i="8"/>
  <c r="BI35" i="8"/>
  <c r="DS35" i="8"/>
  <c r="DJ35" i="8"/>
  <c r="DN35" i="8"/>
  <c r="DK35" i="8"/>
  <c r="DO35" i="8"/>
  <c r="DL35" i="8"/>
  <c r="DP35" i="8"/>
  <c r="DM35" i="8"/>
  <c r="DQ35" i="8"/>
  <c r="DH35" i="8"/>
  <c r="CZ35" i="8"/>
  <c r="DD35" i="8"/>
  <c r="DA35" i="8"/>
  <c r="DE35" i="8"/>
  <c r="DF35" i="8"/>
  <c r="CY35" i="8"/>
  <c r="DB35" i="8"/>
  <c r="DC35" i="8"/>
  <c r="BI77" i="8"/>
  <c r="L77" i="8" s="1"/>
  <c r="DS77" i="8"/>
  <c r="DL77" i="8"/>
  <c r="DP77" i="8"/>
  <c r="DN77" i="8"/>
  <c r="DJ77" i="8"/>
  <c r="DO77" i="8"/>
  <c r="DK77" i="8"/>
  <c r="DQ77" i="8"/>
  <c r="DM77" i="8"/>
  <c r="DH77" i="8"/>
  <c r="CZ77" i="8"/>
  <c r="DD77" i="8"/>
  <c r="DB77" i="8"/>
  <c r="DF77" i="8"/>
  <c r="DC77" i="8"/>
  <c r="DE77" i="8"/>
  <c r="CY77" i="8"/>
  <c r="DA77" i="8"/>
  <c r="BI114" i="8"/>
  <c r="DS114" i="8"/>
  <c r="DL114" i="8"/>
  <c r="DP114" i="8"/>
  <c r="DM114" i="8"/>
  <c r="DQ114" i="8"/>
  <c r="DJ114" i="8"/>
  <c r="DN114" i="8"/>
  <c r="DK114" i="8"/>
  <c r="DO114" i="8"/>
  <c r="DH114" i="8"/>
  <c r="DA114" i="8"/>
  <c r="DE114" i="8"/>
  <c r="DB114" i="8"/>
  <c r="DF114" i="8"/>
  <c r="CY114" i="8"/>
  <c r="DC114" i="8"/>
  <c r="CZ114" i="8"/>
  <c r="DD114" i="8"/>
  <c r="BI179" i="8"/>
  <c r="BP179" i="8" s="1"/>
  <c r="DS179" i="8"/>
  <c r="DK179" i="8"/>
  <c r="DO179" i="8"/>
  <c r="DL179" i="8"/>
  <c r="DP179" i="8"/>
  <c r="DM179" i="8"/>
  <c r="DH179" i="8"/>
  <c r="DN179" i="8"/>
  <c r="DQ179" i="8"/>
  <c r="DJ179" i="8"/>
  <c r="CY179" i="8"/>
  <c r="DC179" i="8"/>
  <c r="CZ179" i="8"/>
  <c r="DD179" i="8"/>
  <c r="DF179" i="8"/>
  <c r="DA179" i="8"/>
  <c r="DB179" i="8"/>
  <c r="DE179" i="8"/>
  <c r="BI74" i="8"/>
  <c r="DS74" i="8"/>
  <c r="DL74" i="8"/>
  <c r="DP74" i="8"/>
  <c r="DK74" i="8"/>
  <c r="DQ74" i="8"/>
  <c r="DM74" i="8"/>
  <c r="DN74" i="8"/>
  <c r="DJ74" i="8"/>
  <c r="DO74" i="8"/>
  <c r="DH74" i="8"/>
  <c r="CZ74" i="8"/>
  <c r="DD74" i="8"/>
  <c r="DB74" i="8"/>
  <c r="DF74" i="8"/>
  <c r="DC74" i="8"/>
  <c r="DE74" i="8"/>
  <c r="CY74" i="8"/>
  <c r="DA74" i="8"/>
  <c r="BI156" i="8"/>
  <c r="M156" i="8" s="1"/>
  <c r="DS156" i="8"/>
  <c r="DM156" i="8"/>
  <c r="DQ156" i="8"/>
  <c r="DJ156" i="8"/>
  <c r="DN156" i="8"/>
  <c r="DK156" i="8"/>
  <c r="DO156" i="8"/>
  <c r="DL156" i="8"/>
  <c r="DP156" i="8"/>
  <c r="DH156" i="8"/>
  <c r="DA156" i="8"/>
  <c r="DE156" i="8"/>
  <c r="DB156" i="8"/>
  <c r="DF156" i="8"/>
  <c r="CY156" i="8"/>
  <c r="DC156" i="8"/>
  <c r="CZ156" i="8"/>
  <c r="DD156" i="8"/>
  <c r="BI125" i="8"/>
  <c r="DS125" i="8"/>
  <c r="DL125" i="8"/>
  <c r="DP125" i="8"/>
  <c r="DM125" i="8"/>
  <c r="DQ125" i="8"/>
  <c r="DJ125" i="8"/>
  <c r="DN125" i="8"/>
  <c r="DK125" i="8"/>
  <c r="DO125" i="8"/>
  <c r="DH125" i="8"/>
  <c r="DA125" i="8"/>
  <c r="DE125" i="8"/>
  <c r="DB125" i="8"/>
  <c r="DF125" i="8"/>
  <c r="CY125" i="8"/>
  <c r="DC125" i="8"/>
  <c r="CZ125" i="8"/>
  <c r="DD125" i="8"/>
  <c r="BI71" i="8"/>
  <c r="L71" i="8" s="1"/>
  <c r="DS71" i="8"/>
  <c r="DL71" i="8"/>
  <c r="DP71" i="8"/>
  <c r="DN71" i="8"/>
  <c r="DJ71" i="8"/>
  <c r="DO71" i="8"/>
  <c r="DK71" i="8"/>
  <c r="DQ71" i="8"/>
  <c r="DM71" i="8"/>
  <c r="DH71" i="8"/>
  <c r="CZ71" i="8"/>
  <c r="DD71" i="8"/>
  <c r="DB71" i="8"/>
  <c r="DF71" i="8"/>
  <c r="DC71" i="8"/>
  <c r="DE71" i="8"/>
  <c r="CY71" i="8"/>
  <c r="DA71" i="8"/>
  <c r="BI5" i="8"/>
  <c r="DM5" i="8"/>
  <c r="DQ5" i="8"/>
  <c r="DJ5" i="8"/>
  <c r="DN5" i="8"/>
  <c r="DS5" i="8"/>
  <c r="DK5" i="8"/>
  <c r="DO5" i="8"/>
  <c r="DL5" i="8"/>
  <c r="DP5" i="8"/>
  <c r="DH5" i="8"/>
  <c r="CZ5" i="8"/>
  <c r="DD5" i="8"/>
  <c r="DA5" i="8"/>
  <c r="DE5" i="8"/>
  <c r="DF5" i="8"/>
  <c r="CY5" i="8"/>
  <c r="DB5" i="8"/>
  <c r="DC5" i="8"/>
  <c r="BI43" i="8"/>
  <c r="L43" i="8" s="1"/>
  <c r="DS43" i="8"/>
  <c r="DJ43" i="8"/>
  <c r="DN43" i="8"/>
  <c r="DK43" i="8"/>
  <c r="DO43" i="8"/>
  <c r="DL43" i="8"/>
  <c r="DP43" i="8"/>
  <c r="DQ43" i="8"/>
  <c r="DM43" i="8"/>
  <c r="DH43" i="8"/>
  <c r="CZ43" i="8"/>
  <c r="DD43" i="8"/>
  <c r="DA43" i="8"/>
  <c r="DE43" i="8"/>
  <c r="DF43" i="8"/>
  <c r="CY43" i="8"/>
  <c r="DB43" i="8"/>
  <c r="DC43" i="8"/>
  <c r="BI124" i="8"/>
  <c r="DS124" i="8"/>
  <c r="DL124" i="8"/>
  <c r="DP124" i="8"/>
  <c r="DM124" i="8"/>
  <c r="DQ124" i="8"/>
  <c r="DJ124" i="8"/>
  <c r="DN124" i="8"/>
  <c r="DK124" i="8"/>
  <c r="DO124" i="8"/>
  <c r="DH124" i="8"/>
  <c r="DA124" i="8"/>
  <c r="DE124" i="8"/>
  <c r="DB124" i="8"/>
  <c r="DF124" i="8"/>
  <c r="CY124" i="8"/>
  <c r="DC124" i="8"/>
  <c r="CZ124" i="8"/>
  <c r="DD124" i="8"/>
  <c r="BI28" i="8"/>
  <c r="BN28" i="8" s="1"/>
  <c r="DS28" i="8"/>
  <c r="DJ28" i="8"/>
  <c r="DN28" i="8"/>
  <c r="DK28" i="8"/>
  <c r="DO28" i="8"/>
  <c r="DL28" i="8"/>
  <c r="DP28" i="8"/>
  <c r="DM28" i="8"/>
  <c r="DQ28" i="8"/>
  <c r="DH28" i="8"/>
  <c r="CZ28" i="8"/>
  <c r="DD28" i="8"/>
  <c r="DA28" i="8"/>
  <c r="DE28" i="8"/>
  <c r="DF28" i="8"/>
  <c r="CY28" i="8"/>
  <c r="DB28" i="8"/>
  <c r="DC28" i="8"/>
  <c r="BI153" i="8"/>
  <c r="DS153" i="8"/>
  <c r="DM153" i="8"/>
  <c r="DQ153" i="8"/>
  <c r="DJ153" i="8"/>
  <c r="DN153" i="8"/>
  <c r="DK153" i="8"/>
  <c r="DO153" i="8"/>
  <c r="DL153" i="8"/>
  <c r="DP153" i="8"/>
  <c r="DH153" i="8"/>
  <c r="DA153" i="8"/>
  <c r="DE153" i="8"/>
  <c r="DB153" i="8"/>
  <c r="DF153" i="8"/>
  <c r="CY153" i="8"/>
  <c r="DC153" i="8"/>
  <c r="CZ153" i="8"/>
  <c r="DD153" i="8"/>
  <c r="BL13" i="8"/>
  <c r="BO13" i="8"/>
  <c r="M13" i="8"/>
  <c r="BM45" i="8"/>
  <c r="BL45" i="8"/>
  <c r="M45" i="8"/>
  <c r="BI39" i="8"/>
  <c r="BT39" i="8" s="1"/>
  <c r="DS39" i="8"/>
  <c r="DJ39" i="8"/>
  <c r="DN39" i="8"/>
  <c r="DK39" i="8"/>
  <c r="DO39" i="8"/>
  <c r="DL39" i="8"/>
  <c r="DP39" i="8"/>
  <c r="DQ39" i="8"/>
  <c r="DM39" i="8"/>
  <c r="DH39" i="8"/>
  <c r="CZ39" i="8"/>
  <c r="DD39" i="8"/>
  <c r="DA39" i="8"/>
  <c r="DE39" i="8"/>
  <c r="DF39" i="8"/>
  <c r="CY39" i="8"/>
  <c r="DB39" i="8"/>
  <c r="DC39" i="8"/>
  <c r="BI37" i="8"/>
  <c r="DS37" i="8"/>
  <c r="DJ37" i="8"/>
  <c r="DN37" i="8"/>
  <c r="DK37" i="8"/>
  <c r="DO37" i="8"/>
  <c r="DL37" i="8"/>
  <c r="DP37" i="8"/>
  <c r="DQ37" i="8"/>
  <c r="DM37" i="8"/>
  <c r="DH37" i="8"/>
  <c r="CZ37" i="8"/>
  <c r="DD37" i="8"/>
  <c r="DA37" i="8"/>
  <c r="DE37" i="8"/>
  <c r="DF37" i="8"/>
  <c r="CY37" i="8"/>
  <c r="DB37" i="8"/>
  <c r="DC37" i="8"/>
  <c r="BI81" i="8"/>
  <c r="M81" i="8" s="1"/>
  <c r="DS81" i="8"/>
  <c r="DL81" i="8"/>
  <c r="DN81" i="8"/>
  <c r="DJ81" i="8"/>
  <c r="DO81" i="8"/>
  <c r="DK81" i="8"/>
  <c r="DP81" i="8"/>
  <c r="DM81" i="8"/>
  <c r="DQ81" i="8"/>
  <c r="DH81" i="8"/>
  <c r="CZ81" i="8"/>
  <c r="DD81" i="8"/>
  <c r="DB81" i="8"/>
  <c r="DF81" i="8"/>
  <c r="DC81" i="8"/>
  <c r="DE81" i="8"/>
  <c r="CY81" i="8"/>
  <c r="DA81" i="8"/>
  <c r="BI57" i="8"/>
  <c r="DS57" i="8"/>
  <c r="DL57" i="8"/>
  <c r="DP57" i="8"/>
  <c r="DN57" i="8"/>
  <c r="DJ57" i="8"/>
  <c r="DO57" i="8"/>
  <c r="DK57" i="8"/>
  <c r="DQ57" i="8"/>
  <c r="DM57" i="8"/>
  <c r="DH57" i="8"/>
  <c r="CY57" i="8"/>
  <c r="CZ57" i="8"/>
  <c r="DD57" i="8"/>
  <c r="DA57" i="8"/>
  <c r="DB57" i="8"/>
  <c r="DF57" i="8"/>
  <c r="DC57" i="8"/>
  <c r="DE57" i="8"/>
  <c r="BI132" i="8"/>
  <c r="BP132" i="8" s="1"/>
  <c r="DS132" i="8"/>
  <c r="DL132" i="8"/>
  <c r="DP132" i="8"/>
  <c r="DM132" i="8"/>
  <c r="DQ132" i="8"/>
  <c r="DJ132" i="8"/>
  <c r="DN132" i="8"/>
  <c r="DK132" i="8"/>
  <c r="DO132" i="8"/>
  <c r="DH132" i="8"/>
  <c r="DA132" i="8"/>
  <c r="DE132" i="8"/>
  <c r="DB132" i="8"/>
  <c r="DF132" i="8"/>
  <c r="CY132" i="8"/>
  <c r="DC132" i="8"/>
  <c r="CZ132" i="8"/>
  <c r="DD132" i="8"/>
  <c r="BI65" i="8"/>
  <c r="DS65" i="8"/>
  <c r="DL65" i="8"/>
  <c r="DP65" i="8"/>
  <c r="DN65" i="8"/>
  <c r="DJ65" i="8"/>
  <c r="DO65" i="8"/>
  <c r="DK65" i="8"/>
  <c r="DQ65" i="8"/>
  <c r="DM65" i="8"/>
  <c r="DH65" i="8"/>
  <c r="CZ65" i="8"/>
  <c r="DD65" i="8"/>
  <c r="DB65" i="8"/>
  <c r="DF65" i="8"/>
  <c r="DC65" i="8"/>
  <c r="DE65" i="8"/>
  <c r="CY65" i="8"/>
  <c r="DA65" i="8"/>
  <c r="BI86" i="8"/>
  <c r="M86" i="8" s="1"/>
  <c r="DS86" i="8"/>
  <c r="DJ86" i="8"/>
  <c r="DN86" i="8"/>
  <c r="DK86" i="8"/>
  <c r="DO86" i="8"/>
  <c r="DL86" i="8"/>
  <c r="DP86" i="8"/>
  <c r="DM86" i="8"/>
  <c r="DQ86" i="8"/>
  <c r="DH86" i="8"/>
  <c r="CZ86" i="8"/>
  <c r="DD86" i="8"/>
  <c r="DB86" i="8"/>
  <c r="DF86" i="8"/>
  <c r="DC86" i="8"/>
  <c r="DE86" i="8"/>
  <c r="CY86" i="8"/>
  <c r="DA86" i="8"/>
  <c r="BI93" i="8"/>
  <c r="DS93" i="8"/>
  <c r="DJ93" i="8"/>
  <c r="DN93" i="8"/>
  <c r="DK93" i="8"/>
  <c r="DO93" i="8"/>
  <c r="DL93" i="8"/>
  <c r="DP93" i="8"/>
  <c r="DM93" i="8"/>
  <c r="DQ93" i="8"/>
  <c r="DH93" i="8"/>
  <c r="CZ93" i="8"/>
  <c r="DD93" i="8"/>
  <c r="DB93" i="8"/>
  <c r="DF93" i="8"/>
  <c r="DC93" i="8"/>
  <c r="DE93" i="8"/>
  <c r="CY93" i="8"/>
  <c r="DA93" i="8"/>
  <c r="BI189" i="8"/>
  <c r="BT189" i="8" s="1"/>
  <c r="DL189" i="8"/>
  <c r="DQ189" i="8"/>
  <c r="DC189" i="8"/>
  <c r="DA189" i="8"/>
  <c r="BI137" i="8"/>
  <c r="DS137" i="8"/>
  <c r="DL137" i="8"/>
  <c r="DP137" i="8"/>
  <c r="DM137" i="8"/>
  <c r="DQ137" i="8"/>
  <c r="DJ137" i="8"/>
  <c r="DN137" i="8"/>
  <c r="DK137" i="8"/>
  <c r="DO137" i="8"/>
  <c r="DH137" i="8"/>
  <c r="DA137" i="8"/>
  <c r="DE137" i="8"/>
  <c r="DB137" i="8"/>
  <c r="DF137" i="8"/>
  <c r="CY137" i="8"/>
  <c r="DC137" i="8"/>
  <c r="CZ137" i="8"/>
  <c r="DD137" i="8"/>
  <c r="BI142" i="8"/>
  <c r="BT142" i="8" s="1"/>
  <c r="DS142" i="8"/>
  <c r="DL142" i="8"/>
  <c r="DP142" i="8"/>
  <c r="DM142" i="8"/>
  <c r="DJ142" i="8"/>
  <c r="DN142" i="8"/>
  <c r="DK142" i="8"/>
  <c r="DO142" i="8"/>
  <c r="DQ142" i="8"/>
  <c r="DH142" i="8"/>
  <c r="DA142" i="8"/>
  <c r="DE142" i="8"/>
  <c r="DB142" i="8"/>
  <c r="DF142" i="8"/>
  <c r="CY142" i="8"/>
  <c r="DC142" i="8"/>
  <c r="CZ142" i="8"/>
  <c r="DD142" i="8"/>
  <c r="BI149" i="8"/>
  <c r="DS149" i="8"/>
  <c r="DM149" i="8"/>
  <c r="DQ149" i="8"/>
  <c r="DJ149" i="8"/>
  <c r="DN149" i="8"/>
  <c r="DK149" i="8"/>
  <c r="DO149" i="8"/>
  <c r="DL149" i="8"/>
  <c r="DP149" i="8"/>
  <c r="DH149" i="8"/>
  <c r="DA149" i="8"/>
  <c r="DE149" i="8"/>
  <c r="DB149" i="8"/>
  <c r="DF149" i="8"/>
  <c r="CY149" i="8"/>
  <c r="DC149" i="8"/>
  <c r="CZ149" i="8"/>
  <c r="DD149" i="8"/>
  <c r="BI101" i="8"/>
  <c r="L101" i="8" s="1"/>
  <c r="DS101" i="8"/>
  <c r="DL101" i="8"/>
  <c r="DP101" i="8"/>
  <c r="DM101" i="8"/>
  <c r="DQ101" i="8"/>
  <c r="DJ101" i="8"/>
  <c r="DN101" i="8"/>
  <c r="DK101" i="8"/>
  <c r="DO101" i="8"/>
  <c r="DH101" i="8"/>
  <c r="CZ101" i="8"/>
  <c r="DD101" i="8"/>
  <c r="DB101" i="8"/>
  <c r="DF101" i="8"/>
  <c r="DC101" i="8"/>
  <c r="DE101" i="8"/>
  <c r="CY101" i="8"/>
  <c r="DA101" i="8"/>
  <c r="BI154" i="8"/>
  <c r="DS154" i="8"/>
  <c r="DM154" i="8"/>
  <c r="DQ154" i="8"/>
  <c r="DJ154" i="8"/>
  <c r="DN154" i="8"/>
  <c r="DK154" i="8"/>
  <c r="DO154" i="8"/>
  <c r="DL154" i="8"/>
  <c r="DP154" i="8"/>
  <c r="DH154" i="8"/>
  <c r="DA154" i="8"/>
  <c r="DE154" i="8"/>
  <c r="DB154" i="8"/>
  <c r="DF154" i="8"/>
  <c r="CY154" i="8"/>
  <c r="DC154" i="8"/>
  <c r="CZ154" i="8"/>
  <c r="DD154" i="8"/>
  <c r="BI73" i="8"/>
  <c r="BS73" i="8" s="1"/>
  <c r="DS73" i="8"/>
  <c r="DL73" i="8"/>
  <c r="DP73" i="8"/>
  <c r="DN73" i="8"/>
  <c r="DJ73" i="8"/>
  <c r="DO73" i="8"/>
  <c r="DK73" i="8"/>
  <c r="DQ73" i="8"/>
  <c r="DM73" i="8"/>
  <c r="DH73" i="8"/>
  <c r="CZ73" i="8"/>
  <c r="DD73" i="8"/>
  <c r="DB73" i="8"/>
  <c r="DF73" i="8"/>
  <c r="DC73" i="8"/>
  <c r="DE73" i="8"/>
  <c r="CY73" i="8"/>
  <c r="DA73" i="8"/>
  <c r="BI117" i="8"/>
  <c r="DS117" i="8"/>
  <c r="DL117" i="8"/>
  <c r="DP117" i="8"/>
  <c r="DM117" i="8"/>
  <c r="DQ117" i="8"/>
  <c r="DJ117" i="8"/>
  <c r="DN117" i="8"/>
  <c r="DK117" i="8"/>
  <c r="DO117" i="8"/>
  <c r="DH117" i="8"/>
  <c r="DA117" i="8"/>
  <c r="DE117" i="8"/>
  <c r="DB117" i="8"/>
  <c r="DF117" i="8"/>
  <c r="CY117" i="8"/>
  <c r="DC117" i="8"/>
  <c r="CZ117" i="8"/>
  <c r="DD117" i="8"/>
  <c r="BQ181" i="8"/>
  <c r="BK181" i="8"/>
  <c r="L181" i="8"/>
  <c r="BR13" i="8"/>
  <c r="BM13" i="8"/>
  <c r="BR75" i="8"/>
  <c r="BQ75" i="8"/>
  <c r="L75" i="8"/>
  <c r="BR45" i="8"/>
  <c r="BO45" i="8"/>
  <c r="BI147" i="8"/>
  <c r="BN147" i="8" s="1"/>
  <c r="DS147" i="8"/>
  <c r="DM147" i="8"/>
  <c r="DQ147" i="8"/>
  <c r="DJ147" i="8"/>
  <c r="DN147" i="8"/>
  <c r="DK147" i="8"/>
  <c r="DO147" i="8"/>
  <c r="DL147" i="8"/>
  <c r="DP147" i="8"/>
  <c r="DH147" i="8"/>
  <c r="DA147" i="8"/>
  <c r="DE147" i="8"/>
  <c r="DB147" i="8"/>
  <c r="DF147" i="8"/>
  <c r="CY147" i="8"/>
  <c r="DC147" i="8"/>
  <c r="CZ147" i="8"/>
  <c r="DD147" i="8"/>
  <c r="BI129" i="8"/>
  <c r="DS129" i="8"/>
  <c r="DL129" i="8"/>
  <c r="DP129" i="8"/>
  <c r="DM129" i="8"/>
  <c r="DQ129" i="8"/>
  <c r="DJ129" i="8"/>
  <c r="DN129" i="8"/>
  <c r="DK129" i="8"/>
  <c r="DO129" i="8"/>
  <c r="DH129" i="8"/>
  <c r="DA129" i="8"/>
  <c r="DE129" i="8"/>
  <c r="DB129" i="8"/>
  <c r="DF129" i="8"/>
  <c r="CY129" i="8"/>
  <c r="DC129" i="8"/>
  <c r="CZ129" i="8"/>
  <c r="DD129" i="8"/>
  <c r="BI207" i="8"/>
  <c r="BQ207" i="8" s="1"/>
  <c r="DS207" i="8"/>
  <c r="DK207" i="8"/>
  <c r="DO207" i="8"/>
  <c r="DL207" i="8"/>
  <c r="DP207" i="8"/>
  <c r="DM207" i="8"/>
  <c r="DN207" i="8"/>
  <c r="DQ207" i="8"/>
  <c r="DJ207" i="8"/>
  <c r="DH207" i="8"/>
  <c r="CY207" i="8"/>
  <c r="DC207" i="8"/>
  <c r="CZ207" i="8"/>
  <c r="DD207" i="8"/>
  <c r="DF207" i="8"/>
  <c r="DA207" i="8"/>
  <c r="DB207" i="8"/>
  <c r="DE207" i="8"/>
  <c r="BI55" i="8"/>
  <c r="DS55" i="8"/>
  <c r="DJ55" i="8"/>
  <c r="DK55" i="8"/>
  <c r="DL55" i="8"/>
  <c r="DP55" i="8"/>
  <c r="DN55" i="8"/>
  <c r="DO55" i="8"/>
  <c r="DQ55" i="8"/>
  <c r="DM55" i="8"/>
  <c r="DH55" i="8"/>
  <c r="CY55" i="8"/>
  <c r="DC55" i="8"/>
  <c r="CZ55" i="8"/>
  <c r="DD55" i="8"/>
  <c r="DA55" i="8"/>
  <c r="DE55" i="8"/>
  <c r="DB55" i="8"/>
  <c r="DF55" i="8"/>
  <c r="BI32" i="8"/>
  <c r="BL32" i="8" s="1"/>
  <c r="DS32" i="8"/>
  <c r="DJ32" i="8"/>
  <c r="DN32" i="8"/>
  <c r="DK32" i="8"/>
  <c r="DO32" i="8"/>
  <c r="DL32" i="8"/>
  <c r="DP32" i="8"/>
  <c r="DM32" i="8"/>
  <c r="DQ32" i="8"/>
  <c r="DH32" i="8"/>
  <c r="CZ32" i="8"/>
  <c r="DD32" i="8"/>
  <c r="DA32" i="8"/>
  <c r="DE32" i="8"/>
  <c r="DF32" i="8"/>
  <c r="CY32" i="8"/>
  <c r="DB32" i="8"/>
  <c r="DC32" i="8"/>
  <c r="BI87" i="8"/>
  <c r="M87" i="8" s="1"/>
  <c r="DS87" i="8"/>
  <c r="DJ87" i="8"/>
  <c r="DN87" i="8"/>
  <c r="DK87" i="8"/>
  <c r="DO87" i="8"/>
  <c r="DL87" i="8"/>
  <c r="DP87" i="8"/>
  <c r="DM87" i="8"/>
  <c r="DQ87" i="8"/>
  <c r="DH87" i="8"/>
  <c r="CZ87" i="8"/>
  <c r="DD87" i="8"/>
  <c r="DB87" i="8"/>
  <c r="DF87" i="8"/>
  <c r="DC87" i="8"/>
  <c r="DE87" i="8"/>
  <c r="CY87" i="8"/>
  <c r="DA87" i="8"/>
  <c r="BI88" i="8"/>
  <c r="BS88" i="8" s="1"/>
  <c r="DS88" i="8"/>
  <c r="DJ88" i="8"/>
  <c r="DN88" i="8"/>
  <c r="DK88" i="8"/>
  <c r="DO88" i="8"/>
  <c r="DL88" i="8"/>
  <c r="DP88" i="8"/>
  <c r="DM88" i="8"/>
  <c r="DQ88" i="8"/>
  <c r="DH88" i="8"/>
  <c r="CZ88" i="8"/>
  <c r="DD88" i="8"/>
  <c r="DB88" i="8"/>
  <c r="DF88" i="8"/>
  <c r="DC88" i="8"/>
  <c r="DE88" i="8"/>
  <c r="CY88" i="8"/>
  <c r="DA88" i="8"/>
  <c r="BI143" i="8"/>
  <c r="M143" i="8" s="1"/>
  <c r="DS143" i="8"/>
  <c r="DJ143" i="8"/>
  <c r="DM143" i="8"/>
  <c r="DQ143" i="8"/>
  <c r="DN143" i="8"/>
  <c r="DK143" i="8"/>
  <c r="DO143" i="8"/>
  <c r="DL143" i="8"/>
  <c r="DP143" i="8"/>
  <c r="DH143" i="8"/>
  <c r="DA143" i="8"/>
  <c r="DE143" i="8"/>
  <c r="DB143" i="8"/>
  <c r="DF143" i="8"/>
  <c r="CY143" i="8"/>
  <c r="DC143" i="8"/>
  <c r="CZ143" i="8"/>
  <c r="DD143" i="8"/>
  <c r="BI148" i="8"/>
  <c r="L148" i="8" s="1"/>
  <c r="DS148" i="8"/>
  <c r="DM148" i="8"/>
  <c r="DQ148" i="8"/>
  <c r="DJ148" i="8"/>
  <c r="DN148" i="8"/>
  <c r="DK148" i="8"/>
  <c r="DO148" i="8"/>
  <c r="DL148" i="8"/>
  <c r="DP148" i="8"/>
  <c r="DH148" i="8"/>
  <c r="DA148" i="8"/>
  <c r="DE148" i="8"/>
  <c r="DB148" i="8"/>
  <c r="DF148" i="8"/>
  <c r="CY148" i="8"/>
  <c r="DC148" i="8"/>
  <c r="CZ148" i="8"/>
  <c r="DD148" i="8"/>
  <c r="BI104" i="8"/>
  <c r="L104" i="8" s="1"/>
  <c r="DS104" i="8"/>
  <c r="DL104" i="8"/>
  <c r="DP104" i="8"/>
  <c r="DM104" i="8"/>
  <c r="DQ104" i="8"/>
  <c r="DJ104" i="8"/>
  <c r="DN104" i="8"/>
  <c r="DK104" i="8"/>
  <c r="DO104" i="8"/>
  <c r="DH104" i="8"/>
  <c r="CZ104" i="8"/>
  <c r="DD104" i="8"/>
  <c r="DB104" i="8"/>
  <c r="DF104" i="8"/>
  <c r="DC104" i="8"/>
  <c r="DE104" i="8"/>
  <c r="CY104" i="8"/>
  <c r="DA104" i="8"/>
  <c r="BI146" i="8"/>
  <c r="BR146" i="8" s="1"/>
  <c r="DS146" i="8"/>
  <c r="DM146" i="8"/>
  <c r="DQ146" i="8"/>
  <c r="DJ146" i="8"/>
  <c r="DN146" i="8"/>
  <c r="DK146" i="8"/>
  <c r="DO146" i="8"/>
  <c r="DL146" i="8"/>
  <c r="DP146" i="8"/>
  <c r="DH146" i="8"/>
  <c r="DA146" i="8"/>
  <c r="DE146" i="8"/>
  <c r="DB146" i="8"/>
  <c r="DF146" i="8"/>
  <c r="CY146" i="8"/>
  <c r="DC146" i="8"/>
  <c r="CZ146" i="8"/>
  <c r="DD146" i="8"/>
  <c r="BI185" i="8"/>
  <c r="M185" i="8" s="1"/>
  <c r="DS185" i="8"/>
  <c r="DK185" i="8"/>
  <c r="DO185" i="8"/>
  <c r="DL185" i="8"/>
  <c r="DP185" i="8"/>
  <c r="DM185" i="8"/>
  <c r="DN185" i="8"/>
  <c r="DQ185" i="8"/>
  <c r="DH185" i="8"/>
  <c r="DJ185" i="8"/>
  <c r="CY185" i="8"/>
  <c r="DC185" i="8"/>
  <c r="CZ185" i="8"/>
  <c r="DD185" i="8"/>
  <c r="DF185" i="8"/>
  <c r="DA185" i="8"/>
  <c r="DB185" i="8"/>
  <c r="DE185" i="8"/>
  <c r="BI123" i="8"/>
  <c r="L123" i="8" s="1"/>
  <c r="DS123" i="8"/>
  <c r="DL123" i="8"/>
  <c r="DP123" i="8"/>
  <c r="DM123" i="8"/>
  <c r="DQ123" i="8"/>
  <c r="DJ123" i="8"/>
  <c r="DN123" i="8"/>
  <c r="DK123" i="8"/>
  <c r="DO123" i="8"/>
  <c r="DH123" i="8"/>
  <c r="DA123" i="8"/>
  <c r="DE123" i="8"/>
  <c r="DB123" i="8"/>
  <c r="DF123" i="8"/>
  <c r="CY123" i="8"/>
  <c r="DC123" i="8"/>
  <c r="CZ123" i="8"/>
  <c r="DD123" i="8"/>
  <c r="BI184" i="8"/>
  <c r="BO184" i="8" s="1"/>
  <c r="DS184" i="8"/>
  <c r="DK184" i="8"/>
  <c r="DO184" i="8"/>
  <c r="DL184" i="8"/>
  <c r="DP184" i="8"/>
  <c r="DM184" i="8"/>
  <c r="DN184" i="8"/>
  <c r="DH184" i="8"/>
  <c r="DQ184" i="8"/>
  <c r="DJ184" i="8"/>
  <c r="CY184" i="8"/>
  <c r="DC184" i="8"/>
  <c r="CZ184" i="8"/>
  <c r="DD184" i="8"/>
  <c r="DF184" i="8"/>
  <c r="DA184" i="8"/>
  <c r="DB184" i="8"/>
  <c r="DE184" i="8"/>
  <c r="BI52" i="8"/>
  <c r="BL52" i="8" s="1"/>
  <c r="DS52" i="8"/>
  <c r="DJ52" i="8"/>
  <c r="DN52" i="8"/>
  <c r="DK52" i="8"/>
  <c r="DO52" i="8"/>
  <c r="DL52" i="8"/>
  <c r="DP52" i="8"/>
  <c r="DM52" i="8"/>
  <c r="DQ52" i="8"/>
  <c r="DH52" i="8"/>
  <c r="CY52" i="8"/>
  <c r="DC52" i="8"/>
  <c r="CZ52" i="8"/>
  <c r="DD52" i="8"/>
  <c r="DA52" i="8"/>
  <c r="DE52" i="8"/>
  <c r="DB52" i="8"/>
  <c r="DF52" i="8"/>
  <c r="BI94" i="8"/>
  <c r="BL94" i="8" s="1"/>
  <c r="DS94" i="8"/>
  <c r="DJ94" i="8"/>
  <c r="DN94" i="8"/>
  <c r="DK94" i="8"/>
  <c r="DO94" i="8"/>
  <c r="DL94" i="8"/>
  <c r="DP94" i="8"/>
  <c r="DM94" i="8"/>
  <c r="DQ94" i="8"/>
  <c r="DH94" i="8"/>
  <c r="CZ94" i="8"/>
  <c r="DD94" i="8"/>
  <c r="DB94" i="8"/>
  <c r="DF94" i="8"/>
  <c r="DC94" i="8"/>
  <c r="DE94" i="8"/>
  <c r="CY94" i="8"/>
  <c r="DA94" i="8"/>
  <c r="BI134" i="8"/>
  <c r="BR134" i="8" s="1"/>
  <c r="DS134" i="8"/>
  <c r="DL134" i="8"/>
  <c r="DP134" i="8"/>
  <c r="DM134" i="8"/>
  <c r="DQ134" i="8"/>
  <c r="DJ134" i="8"/>
  <c r="DN134" i="8"/>
  <c r="DK134" i="8"/>
  <c r="DO134" i="8"/>
  <c r="DH134" i="8"/>
  <c r="DA134" i="8"/>
  <c r="DE134" i="8"/>
  <c r="DB134" i="8"/>
  <c r="DF134" i="8"/>
  <c r="CY134" i="8"/>
  <c r="DC134" i="8"/>
  <c r="CZ134" i="8"/>
  <c r="DD134" i="8"/>
  <c r="BI165" i="8"/>
  <c r="L165" i="8" s="1"/>
  <c r="DS165" i="8"/>
  <c r="DM165" i="8"/>
  <c r="DQ165" i="8"/>
  <c r="DJ165" i="8"/>
  <c r="DN165" i="8"/>
  <c r="DK165" i="8"/>
  <c r="DO165" i="8"/>
  <c r="DL165" i="8"/>
  <c r="DP165" i="8"/>
  <c r="DH165" i="8"/>
  <c r="DA165" i="8"/>
  <c r="DE165" i="8"/>
  <c r="DB165" i="8"/>
  <c r="DF165" i="8"/>
  <c r="CY165" i="8"/>
  <c r="DC165" i="8"/>
  <c r="CZ165" i="8"/>
  <c r="DD165" i="8"/>
  <c r="BI62" i="8"/>
  <c r="L62" i="8" s="1"/>
  <c r="DS62" i="8"/>
  <c r="DL62" i="8"/>
  <c r="DP62" i="8"/>
  <c r="DK62" i="8"/>
  <c r="DQ62" i="8"/>
  <c r="DM62" i="8"/>
  <c r="DN62" i="8"/>
  <c r="DJ62" i="8"/>
  <c r="DO62" i="8"/>
  <c r="DH62" i="8"/>
  <c r="CZ62" i="8"/>
  <c r="DD62" i="8"/>
  <c r="DB62" i="8"/>
  <c r="DF62" i="8"/>
  <c r="DC62" i="8"/>
  <c r="DE62" i="8"/>
  <c r="CY62" i="8"/>
  <c r="DA62" i="8"/>
  <c r="BI187" i="8"/>
  <c r="DS187" i="8"/>
  <c r="DK187" i="8"/>
  <c r="DO187" i="8"/>
  <c r="DL187" i="8"/>
  <c r="DP187" i="8"/>
  <c r="DM187" i="8"/>
  <c r="DN187" i="8"/>
  <c r="DQ187" i="8"/>
  <c r="DJ187" i="8"/>
  <c r="DH187" i="8"/>
  <c r="CY187" i="8"/>
  <c r="DC187" i="8"/>
  <c r="CZ187" i="8"/>
  <c r="DD187" i="8"/>
  <c r="DF187" i="8"/>
  <c r="DA187" i="8"/>
  <c r="DB187" i="8"/>
  <c r="DE187" i="8"/>
  <c r="BI194" i="8"/>
  <c r="BS194" i="8" s="1"/>
  <c r="DS194" i="8"/>
  <c r="DK194" i="8"/>
  <c r="DO194" i="8"/>
  <c r="DL194" i="8"/>
  <c r="DP194" i="8"/>
  <c r="DM194" i="8"/>
  <c r="DN194" i="8"/>
  <c r="DQ194" i="8"/>
  <c r="DJ194" i="8"/>
  <c r="DH194" i="8"/>
  <c r="CY194" i="8"/>
  <c r="DC194" i="8"/>
  <c r="CZ194" i="8"/>
  <c r="DD194" i="8"/>
  <c r="DF194" i="8"/>
  <c r="DA194" i="8"/>
  <c r="DB194" i="8"/>
  <c r="DE194" i="8"/>
  <c r="BL181" i="8"/>
  <c r="BM181" i="8"/>
  <c r="BN13" i="8"/>
  <c r="BP75" i="8"/>
  <c r="BO75" i="8"/>
  <c r="BQ45" i="8"/>
  <c r="J188" i="8"/>
  <c r="K188" i="8" s="1"/>
  <c r="BR87" i="8"/>
  <c r="BP87" i="8"/>
  <c r="BT143" i="8"/>
  <c r="BR143" i="8"/>
  <c r="BQ143" i="8"/>
  <c r="BT104" i="8"/>
  <c r="BQ104" i="8"/>
  <c r="BR185" i="8"/>
  <c r="BK185" i="8"/>
  <c r="M184" i="8"/>
  <c r="BQ184" i="8"/>
  <c r="M52" i="8"/>
  <c r="L94" i="8"/>
  <c r="M94" i="8"/>
  <c r="BN94" i="8"/>
  <c r="BR94" i="8"/>
  <c r="BP94" i="8"/>
  <c r="BM94" i="8"/>
  <c r="BQ94" i="8"/>
  <c r="BO94" i="8"/>
  <c r="BN165" i="8"/>
  <c r="M187" i="8"/>
  <c r="L187" i="8"/>
  <c r="BR187" i="8"/>
  <c r="BP187" i="8"/>
  <c r="BM187" i="8"/>
  <c r="BK187" i="8"/>
  <c r="BN187" i="8"/>
  <c r="BL187" i="8"/>
  <c r="BQ187" i="8"/>
  <c r="BO187" i="8"/>
  <c r="M39" i="8"/>
  <c r="BO39" i="8"/>
  <c r="BP39" i="8"/>
  <c r="L196" i="8"/>
  <c r="M196" i="8"/>
  <c r="BT196" i="8"/>
  <c r="BS196" i="8"/>
  <c r="BQ196" i="8"/>
  <c r="BN196" i="8"/>
  <c r="BL196" i="8"/>
  <c r="BR196" i="8"/>
  <c r="BP196" i="8"/>
  <c r="BM196" i="8"/>
  <c r="BK196" i="8"/>
  <c r="BO196" i="8"/>
  <c r="M37" i="8"/>
  <c r="L37" i="8"/>
  <c r="BK37" i="8"/>
  <c r="BM37" i="8"/>
  <c r="BO37" i="8"/>
  <c r="BQ37" i="8"/>
  <c r="BN37" i="8"/>
  <c r="BR37" i="8"/>
  <c r="BL37" i="8"/>
  <c r="BP37" i="8"/>
  <c r="M129" i="8"/>
  <c r="L129" i="8"/>
  <c r="BT129" i="8"/>
  <c r="BS129" i="8"/>
  <c r="BR129" i="8"/>
  <c r="BP129" i="8"/>
  <c r="BQ129" i="8"/>
  <c r="BO129" i="8"/>
  <c r="BK129" i="8"/>
  <c r="BL129" i="8"/>
  <c r="BM129" i="8"/>
  <c r="BN129" i="8"/>
  <c r="BT76" i="8"/>
  <c r="BP76" i="8"/>
  <c r="BO76" i="8"/>
  <c r="M57" i="8"/>
  <c r="L57" i="8"/>
  <c r="BK57" i="8"/>
  <c r="BM57" i="8"/>
  <c r="BO57" i="8"/>
  <c r="BQ57" i="8"/>
  <c r="BN57" i="8"/>
  <c r="BR57" i="8"/>
  <c r="BL57" i="8"/>
  <c r="BP57" i="8"/>
  <c r="BM207" i="8"/>
  <c r="L172" i="8"/>
  <c r="M172" i="8"/>
  <c r="BN172" i="8"/>
  <c r="BP172" i="8"/>
  <c r="BK172" i="8"/>
  <c r="BQ172" i="8"/>
  <c r="BO172" i="8"/>
  <c r="BR172" i="8"/>
  <c r="BM172" i="8"/>
  <c r="BL172" i="8"/>
  <c r="M55" i="8"/>
  <c r="L55" i="8"/>
  <c r="BO55" i="8"/>
  <c r="BQ55" i="8"/>
  <c r="BL55" i="8"/>
  <c r="BN55" i="8"/>
  <c r="BP55" i="8"/>
  <c r="BR55" i="8"/>
  <c r="BK55" i="8"/>
  <c r="BM55" i="8"/>
  <c r="M102" i="8"/>
  <c r="M132" i="8"/>
  <c r="BO132" i="8"/>
  <c r="BN132" i="8"/>
  <c r="M3" i="8"/>
  <c r="L3" i="8"/>
  <c r="BO3" i="8"/>
  <c r="BQ3" i="8"/>
  <c r="BL3" i="8"/>
  <c r="BN3" i="8"/>
  <c r="BP3" i="8"/>
  <c r="BR3" i="8"/>
  <c r="BK3" i="8"/>
  <c r="BM3" i="8"/>
  <c r="M100" i="8"/>
  <c r="BO100" i="8"/>
  <c r="BP100" i="8"/>
  <c r="M35" i="8"/>
  <c r="L35" i="8"/>
  <c r="BO35" i="8"/>
  <c r="BQ35" i="8"/>
  <c r="BL35" i="8"/>
  <c r="BN35" i="8"/>
  <c r="BP35" i="8"/>
  <c r="BR35" i="8"/>
  <c r="BK35" i="8"/>
  <c r="BM35" i="8"/>
  <c r="L114" i="8"/>
  <c r="M114" i="8"/>
  <c r="BR114" i="8"/>
  <c r="BP114" i="8"/>
  <c r="BQ114" i="8"/>
  <c r="BO114" i="8"/>
  <c r="BK114" i="8"/>
  <c r="BL114" i="8"/>
  <c r="BM114" i="8"/>
  <c r="BN114" i="8"/>
  <c r="L179" i="8"/>
  <c r="BO179" i="8"/>
  <c r="BN179" i="8"/>
  <c r="L74" i="8"/>
  <c r="M74" i="8"/>
  <c r="BP74" i="8"/>
  <c r="BR74" i="8"/>
  <c r="BO74" i="8"/>
  <c r="BQ74" i="8"/>
  <c r="BM74" i="8"/>
  <c r="BN74" i="8"/>
  <c r="BK74" i="8"/>
  <c r="BL74" i="8"/>
  <c r="M125" i="8"/>
  <c r="L125" i="8"/>
  <c r="BR125" i="8"/>
  <c r="BP125" i="8"/>
  <c r="BQ125" i="8"/>
  <c r="BO125" i="8"/>
  <c r="BK125" i="8"/>
  <c r="BL125" i="8"/>
  <c r="BM125" i="8"/>
  <c r="BN125" i="8"/>
  <c r="BQ71" i="8"/>
  <c r="BR71" i="8"/>
  <c r="M5" i="8"/>
  <c r="L5" i="8"/>
  <c r="BL5" i="8"/>
  <c r="BP5" i="8"/>
  <c r="BK5" i="8"/>
  <c r="BM5" i="8"/>
  <c r="BO5" i="8"/>
  <c r="BQ5" i="8"/>
  <c r="BN5" i="8"/>
  <c r="BR5" i="8"/>
  <c r="L124" i="8"/>
  <c r="M124" i="8"/>
  <c r="BQ124" i="8"/>
  <c r="BO124" i="8"/>
  <c r="BN124" i="8"/>
  <c r="BL124" i="8"/>
  <c r="BR124" i="8"/>
  <c r="BP124" i="8"/>
  <c r="BM124" i="8"/>
  <c r="BK124" i="8"/>
  <c r="M28" i="8"/>
  <c r="BR28" i="8"/>
  <c r="BQ28" i="8"/>
  <c r="M153" i="8"/>
  <c r="L153" i="8"/>
  <c r="BT153" i="8"/>
  <c r="BS153" i="8"/>
  <c r="BR153" i="8"/>
  <c r="BP153" i="8"/>
  <c r="BM153" i="8"/>
  <c r="BK153" i="8"/>
  <c r="BN153" i="8"/>
  <c r="BO153" i="8"/>
  <c r="BL153" i="8"/>
  <c r="BQ153" i="8"/>
  <c r="M65" i="8"/>
  <c r="L65" i="8"/>
  <c r="BT65" i="8"/>
  <c r="BS65" i="8"/>
  <c r="BP65" i="8"/>
  <c r="BR65" i="8"/>
  <c r="BO65" i="8"/>
  <c r="BQ65" i="8"/>
  <c r="BM65" i="8"/>
  <c r="BN65" i="8"/>
  <c r="BK65" i="8"/>
  <c r="BL65" i="8"/>
  <c r="M93" i="8"/>
  <c r="L93" i="8"/>
  <c r="BR93" i="8"/>
  <c r="BP93" i="8"/>
  <c r="BQ93" i="8"/>
  <c r="BO93" i="8"/>
  <c r="BK93" i="8"/>
  <c r="BL93" i="8"/>
  <c r="BM93" i="8"/>
  <c r="BN93" i="8"/>
  <c r="M189" i="8"/>
  <c r="BQ189" i="8"/>
  <c r="BR189" i="8"/>
  <c r="M137" i="8"/>
  <c r="L137" i="8"/>
  <c r="BR137" i="8"/>
  <c r="BP137" i="8"/>
  <c r="BQ137" i="8"/>
  <c r="BO137" i="8"/>
  <c r="BK137" i="8"/>
  <c r="BL137" i="8"/>
  <c r="BM137" i="8"/>
  <c r="BN137" i="8"/>
  <c r="BP142" i="8"/>
  <c r="M149" i="8"/>
  <c r="L149" i="8"/>
  <c r="BR149" i="8"/>
  <c r="BP149" i="8"/>
  <c r="BQ149" i="8"/>
  <c r="BO149" i="8"/>
  <c r="BK149" i="8"/>
  <c r="BL149" i="8"/>
  <c r="BM149" i="8"/>
  <c r="BN149" i="8"/>
  <c r="BP101" i="8"/>
  <c r="L154" i="8"/>
  <c r="M154" i="8"/>
  <c r="BS154" i="8"/>
  <c r="BN154" i="8"/>
  <c r="BL154" i="8"/>
  <c r="BT154" i="8"/>
  <c r="BR154" i="8"/>
  <c r="BP154" i="8"/>
  <c r="BM154" i="8"/>
  <c r="BK154" i="8"/>
  <c r="BQ154" i="8"/>
  <c r="BO154" i="8"/>
  <c r="M117" i="8"/>
  <c r="L117" i="8"/>
  <c r="BR117" i="8"/>
  <c r="BP117" i="8"/>
  <c r="BQ117" i="8"/>
  <c r="BO117" i="8"/>
  <c r="BK117" i="8"/>
  <c r="BL117" i="8"/>
  <c r="BM117" i="8"/>
  <c r="BN117" i="8"/>
  <c r="BV9" i="8"/>
  <c r="BW9" i="8" s="1"/>
  <c r="N9" i="8"/>
  <c r="O9" i="8"/>
  <c r="BV75" i="8"/>
  <c r="BW75" i="8" s="1"/>
  <c r="N75" i="8"/>
  <c r="O75" i="8"/>
  <c r="H206" i="8"/>
  <c r="I194" i="8"/>
  <c r="J190" i="8"/>
  <c r="K190" i="8" s="1"/>
  <c r="G133" i="8"/>
  <c r="H198" i="8"/>
  <c r="G192" i="8"/>
  <c r="H192" i="8"/>
  <c r="G164" i="8"/>
  <c r="H164" i="8"/>
  <c r="G205" i="8"/>
  <c r="H205" i="8"/>
  <c r="G193" i="8"/>
  <c r="H193" i="8"/>
  <c r="G175" i="8"/>
  <c r="H175" i="8"/>
  <c r="G144" i="8"/>
  <c r="H144" i="8"/>
  <c r="G167" i="8"/>
  <c r="H167" i="8"/>
  <c r="G155" i="8"/>
  <c r="H155" i="8"/>
  <c r="G197" i="8"/>
  <c r="H197" i="8"/>
  <c r="G208" i="8"/>
  <c r="H208" i="8"/>
  <c r="G201" i="8"/>
  <c r="H201" i="8"/>
  <c r="G173" i="8"/>
  <c r="H173" i="8"/>
  <c r="G177" i="8"/>
  <c r="H177" i="8"/>
  <c r="G159" i="8"/>
  <c r="H159" i="8"/>
  <c r="G163" i="8"/>
  <c r="H163" i="8"/>
  <c r="G200" i="8"/>
  <c r="H200" i="8"/>
  <c r="G183" i="8"/>
  <c r="H183" i="8"/>
  <c r="G139" i="8"/>
  <c r="H139" i="8"/>
  <c r="G203" i="8"/>
  <c r="H203" i="8"/>
  <c r="G176" i="8"/>
  <c r="H176" i="8"/>
  <c r="G174" i="8"/>
  <c r="H174" i="8"/>
  <c r="G178" i="8"/>
  <c r="H178" i="8"/>
  <c r="G166" i="8"/>
  <c r="H166" i="8"/>
  <c r="G150" i="8"/>
  <c r="H150" i="8"/>
  <c r="I98" i="8"/>
  <c r="J98" i="8"/>
  <c r="K98" i="8" s="1"/>
  <c r="I14" i="8"/>
  <c r="J14" i="8"/>
  <c r="K14" i="8" s="1"/>
  <c r="I47" i="8"/>
  <c r="J47" i="8"/>
  <c r="K47" i="8" s="1"/>
  <c r="I112" i="8"/>
  <c r="J112" i="8"/>
  <c r="K112" i="8" s="1"/>
  <c r="I116" i="8"/>
  <c r="J116" i="8"/>
  <c r="K116" i="8" s="1"/>
  <c r="I120" i="8"/>
  <c r="J120" i="8"/>
  <c r="K120" i="8" s="1"/>
  <c r="I4" i="8"/>
  <c r="J4" i="8"/>
  <c r="K4" i="8" s="1"/>
  <c r="I17" i="8"/>
  <c r="J17" i="8"/>
  <c r="K17" i="8" s="1"/>
  <c r="I26" i="8"/>
  <c r="J26" i="8"/>
  <c r="K26" i="8" s="1"/>
  <c r="I115" i="8"/>
  <c r="J115" i="8"/>
  <c r="K115" i="8" s="1"/>
  <c r="I111" i="8"/>
  <c r="J111" i="8"/>
  <c r="K111" i="8" s="1"/>
  <c r="I135" i="8"/>
  <c r="J135" i="8"/>
  <c r="K135" i="8" s="1"/>
  <c r="I79" i="8"/>
  <c r="J79" i="8"/>
  <c r="K79" i="8" s="1"/>
  <c r="I27" i="8"/>
  <c r="J27" i="8"/>
  <c r="K27" i="8" s="1"/>
  <c r="I107" i="8"/>
  <c r="J107" i="8"/>
  <c r="K107" i="8" s="1"/>
  <c r="I64" i="8"/>
  <c r="J64" i="8"/>
  <c r="K64" i="8" s="1"/>
  <c r="I68" i="8"/>
  <c r="J68" i="8"/>
  <c r="K68" i="8" s="1"/>
  <c r="I95" i="8"/>
  <c r="J95" i="8"/>
  <c r="K95" i="8" s="1"/>
  <c r="I105" i="8"/>
  <c r="J105" i="8"/>
  <c r="K105" i="8" s="1"/>
  <c r="I70" i="8"/>
  <c r="J70" i="8"/>
  <c r="K70" i="8" s="1"/>
  <c r="I23" i="8"/>
  <c r="J23" i="8"/>
  <c r="K23" i="8" s="1"/>
  <c r="I12" i="8"/>
  <c r="J12" i="8"/>
  <c r="K12" i="8" s="1"/>
  <c r="I59" i="8"/>
  <c r="J59" i="8"/>
  <c r="K59" i="8" s="1"/>
  <c r="I69" i="8"/>
  <c r="J69" i="8"/>
  <c r="K69" i="8" s="1"/>
  <c r="I110" i="8"/>
  <c r="J110" i="8"/>
  <c r="K110" i="8" s="1"/>
  <c r="I80" i="8"/>
  <c r="J80" i="8"/>
  <c r="K80" i="8" s="1"/>
  <c r="I127" i="8"/>
  <c r="J127" i="8"/>
  <c r="K127" i="8" s="1"/>
  <c r="I84" i="8"/>
  <c r="J84" i="8"/>
  <c r="K84" i="8" s="1"/>
  <c r="I8" i="8"/>
  <c r="J8" i="8"/>
  <c r="K8" i="8" s="1"/>
  <c r="I34" i="8"/>
  <c r="J34" i="8"/>
  <c r="K34" i="8" s="1"/>
  <c r="I24" i="8"/>
  <c r="J24" i="8"/>
  <c r="K24" i="8" s="1"/>
  <c r="I91" i="8"/>
  <c r="J91" i="8"/>
  <c r="K91" i="8" s="1"/>
  <c r="I122" i="8"/>
  <c r="J122" i="8"/>
  <c r="K122" i="8" s="1"/>
  <c r="I92" i="8"/>
  <c r="J92" i="8"/>
  <c r="K92" i="8" s="1"/>
  <c r="I138" i="8"/>
  <c r="J138" i="8"/>
  <c r="K138" i="8" s="1"/>
  <c r="I50" i="8"/>
  <c r="J50" i="8"/>
  <c r="K50" i="8" s="1"/>
  <c r="I72" i="8"/>
  <c r="J72" i="8"/>
  <c r="K72" i="8" s="1"/>
  <c r="I85" i="8"/>
  <c r="J85" i="8"/>
  <c r="K85" i="8" s="1"/>
  <c r="I119" i="8"/>
  <c r="J119" i="8"/>
  <c r="K119" i="8" s="1"/>
  <c r="I20" i="8"/>
  <c r="J20" i="8"/>
  <c r="K20" i="8" s="1"/>
  <c r="I54" i="8"/>
  <c r="J54" i="8"/>
  <c r="K54" i="8" s="1"/>
  <c r="I130" i="8"/>
  <c r="J130" i="8"/>
  <c r="K130" i="8" s="1"/>
  <c r="I7" i="8"/>
  <c r="J7" i="8"/>
  <c r="K7" i="8" s="1"/>
  <c r="I97" i="8"/>
  <c r="J97" i="8"/>
  <c r="K97" i="8" s="1"/>
  <c r="I106" i="8"/>
  <c r="J106" i="8"/>
  <c r="K106" i="8" s="1"/>
  <c r="I51" i="8"/>
  <c r="J51" i="8"/>
  <c r="K51" i="8" s="1"/>
  <c r="G136" i="8"/>
  <c r="H136" i="8"/>
  <c r="G157" i="8"/>
  <c r="H157" i="8"/>
  <c r="G161" i="8"/>
  <c r="H161" i="8"/>
  <c r="G168" i="8"/>
  <c r="H168" i="8"/>
  <c r="G2" i="8"/>
  <c r="H2" i="8"/>
  <c r="G199" i="8"/>
  <c r="H199" i="8"/>
  <c r="G204" i="8"/>
  <c r="H204" i="8"/>
  <c r="G152" i="8"/>
  <c r="H152" i="8"/>
  <c r="G169" i="8"/>
  <c r="H169" i="8"/>
  <c r="G141" i="8"/>
  <c r="H141" i="8"/>
  <c r="G145" i="8"/>
  <c r="H145" i="8"/>
  <c r="G209" i="8"/>
  <c r="H209" i="8"/>
  <c r="G191" i="8"/>
  <c r="H191" i="8"/>
  <c r="G180" i="8"/>
  <c r="H180" i="8"/>
  <c r="G195" i="8"/>
  <c r="H195" i="8"/>
  <c r="G151" i="8"/>
  <c r="H151" i="8"/>
  <c r="G160" i="8"/>
  <c r="H160" i="8"/>
  <c r="G171" i="8"/>
  <c r="H171" i="8"/>
  <c r="G140" i="8"/>
  <c r="H140" i="8"/>
  <c r="G186" i="8"/>
  <c r="H186" i="8"/>
  <c r="G158" i="8"/>
  <c r="H158" i="8"/>
  <c r="G170" i="8"/>
  <c r="H170" i="8"/>
  <c r="G182" i="8"/>
  <c r="H182" i="8"/>
  <c r="G162" i="8"/>
  <c r="H162" i="8"/>
  <c r="I25" i="8"/>
  <c r="J25" i="8"/>
  <c r="K25" i="8" s="1"/>
  <c r="I40" i="8"/>
  <c r="J40" i="8"/>
  <c r="K40" i="8" s="1"/>
  <c r="I78" i="8"/>
  <c r="J78" i="8"/>
  <c r="K78" i="8" s="1"/>
  <c r="I48" i="8"/>
  <c r="J48" i="8"/>
  <c r="K48" i="8" s="1"/>
  <c r="I126" i="8"/>
  <c r="J126" i="8"/>
  <c r="K126" i="8" s="1"/>
  <c r="I202" i="8"/>
  <c r="J202" i="8"/>
  <c r="K202" i="8" s="1"/>
  <c r="I15" i="8"/>
  <c r="J15" i="8"/>
  <c r="K15" i="8" s="1"/>
  <c r="I63" i="8"/>
  <c r="J63" i="8"/>
  <c r="K63" i="8" s="1"/>
  <c r="I41" i="8"/>
  <c r="J41" i="8"/>
  <c r="K41" i="8" s="1"/>
  <c r="I118" i="8"/>
  <c r="J118" i="8"/>
  <c r="K118" i="8" s="1"/>
  <c r="I113" i="8"/>
  <c r="J113" i="8"/>
  <c r="K113" i="8" s="1"/>
  <c r="I90" i="8"/>
  <c r="J90" i="8"/>
  <c r="K90" i="8" s="1"/>
  <c r="I60" i="8"/>
  <c r="J60" i="8"/>
  <c r="K60" i="8" s="1"/>
  <c r="I89" i="8"/>
  <c r="J89" i="8"/>
  <c r="K89" i="8" s="1"/>
  <c r="I6" i="8"/>
  <c r="J6" i="8"/>
  <c r="K6" i="8" s="1"/>
  <c r="I53" i="8"/>
  <c r="J53" i="8"/>
  <c r="K53" i="8" s="1"/>
  <c r="I11" i="8"/>
  <c r="J11" i="8"/>
  <c r="K11" i="8" s="1"/>
  <c r="I128" i="8"/>
  <c r="J128" i="8"/>
  <c r="K128" i="8" s="1"/>
  <c r="I121" i="8"/>
  <c r="J121" i="8"/>
  <c r="K121" i="8" s="1"/>
  <c r="I109" i="8"/>
  <c r="J109" i="8"/>
  <c r="K109" i="8" s="1"/>
  <c r="I99" i="8"/>
  <c r="J99" i="8"/>
  <c r="K99" i="8" s="1"/>
  <c r="I29" i="8"/>
  <c r="J29" i="8"/>
  <c r="K29" i="8" s="1"/>
  <c r="I33" i="8"/>
  <c r="J33" i="8"/>
  <c r="K33" i="8" s="1"/>
  <c r="I42" i="8"/>
  <c r="J42" i="8"/>
  <c r="K42" i="8" s="1"/>
  <c r="I108" i="8"/>
  <c r="J108" i="8"/>
  <c r="K108" i="8" s="1"/>
  <c r="I36" i="8"/>
  <c r="J36" i="8"/>
  <c r="K36" i="8" s="1"/>
  <c r="I46" i="8"/>
  <c r="J46" i="8"/>
  <c r="K46" i="8" s="1"/>
  <c r="I16" i="8"/>
  <c r="J16" i="8"/>
  <c r="K16" i="8" s="1"/>
  <c r="I67" i="8"/>
  <c r="J67" i="8"/>
  <c r="K67" i="8" s="1"/>
  <c r="I18" i="8"/>
  <c r="J18" i="8"/>
  <c r="K18" i="8" s="1"/>
  <c r="I83" i="8"/>
  <c r="J83" i="8"/>
  <c r="K83" i="8" s="1"/>
  <c r="I131" i="8"/>
  <c r="J131" i="8"/>
  <c r="K131" i="8" s="1"/>
  <c r="I22" i="8"/>
  <c r="J22" i="8"/>
  <c r="K22" i="8" s="1"/>
  <c r="I49" i="8"/>
  <c r="J49" i="8"/>
  <c r="K49" i="8" s="1"/>
  <c r="I58" i="8"/>
  <c r="J58" i="8"/>
  <c r="K58" i="8" s="1"/>
  <c r="I103" i="8"/>
  <c r="J103" i="8"/>
  <c r="K103" i="8" s="1"/>
  <c r="I61" i="8"/>
  <c r="J61" i="8"/>
  <c r="K61" i="8" s="1"/>
  <c r="I21" i="8"/>
  <c r="J21" i="8"/>
  <c r="K21" i="8" s="1"/>
  <c r="I30" i="8"/>
  <c r="J30" i="8"/>
  <c r="K30" i="8" s="1"/>
  <c r="I96" i="8"/>
  <c r="J96" i="8"/>
  <c r="K96" i="8" s="1"/>
  <c r="I210" i="8"/>
  <c r="J210" i="8"/>
  <c r="K210" i="8" s="1"/>
  <c r="I31" i="8"/>
  <c r="J31" i="8"/>
  <c r="K31" i="8" s="1"/>
  <c r="I56" i="8"/>
  <c r="J56" i="8"/>
  <c r="K56" i="8" s="1"/>
  <c r="I82" i="8"/>
  <c r="J82" i="8"/>
  <c r="K82" i="8" s="1"/>
  <c r="I19" i="8"/>
  <c r="J19" i="8"/>
  <c r="K19" i="8" s="1"/>
  <c r="I10" i="8"/>
  <c r="J10" i="8"/>
  <c r="K10" i="8" s="1"/>
  <c r="I44" i="8"/>
  <c r="J44" i="8"/>
  <c r="K44" i="8" s="1"/>
  <c r="BN207" i="8" l="1"/>
  <c r="BL101" i="8"/>
  <c r="BQ86" i="8"/>
  <c r="M207" i="8"/>
  <c r="BN88" i="8"/>
  <c r="BM101" i="8"/>
  <c r="BQ101" i="8"/>
  <c r="M101" i="8"/>
  <c r="BP189" i="8"/>
  <c r="BO189" i="8"/>
  <c r="L189" i="8"/>
  <c r="BK28" i="8"/>
  <c r="BL28" i="8"/>
  <c r="BK71" i="8"/>
  <c r="BL71" i="8"/>
  <c r="M71" i="8"/>
  <c r="BK179" i="8"/>
  <c r="BR179" i="8"/>
  <c r="BM100" i="8"/>
  <c r="BN100" i="8"/>
  <c r="BT100" i="8"/>
  <c r="BK132" i="8"/>
  <c r="BR132" i="8"/>
  <c r="BK207" i="8"/>
  <c r="BL207" i="8"/>
  <c r="L207" i="8"/>
  <c r="BQ76" i="8"/>
  <c r="BR76" i="8"/>
  <c r="BL76" i="8"/>
  <c r="BR39" i="8"/>
  <c r="BQ39" i="8"/>
  <c r="L39" i="8"/>
  <c r="DB189" i="8"/>
  <c r="CZ189" i="8"/>
  <c r="DH189" i="8"/>
  <c r="DP189" i="8"/>
  <c r="DS189" i="8"/>
  <c r="BK101" i="8"/>
  <c r="BR101" i="8"/>
  <c r="BK189" i="8"/>
  <c r="BL189" i="8"/>
  <c r="BS189" i="8"/>
  <c r="BO28" i="8"/>
  <c r="BP28" i="8"/>
  <c r="L28" i="8"/>
  <c r="BP71" i="8"/>
  <c r="BO71" i="8"/>
  <c r="BM179" i="8"/>
  <c r="BQ179" i="8"/>
  <c r="M179" i="8"/>
  <c r="BR100" i="8"/>
  <c r="BQ100" i="8"/>
  <c r="L100" i="8"/>
  <c r="BM132" i="8"/>
  <c r="BQ132" i="8"/>
  <c r="L132" i="8"/>
  <c r="BP207" i="8"/>
  <c r="BO207" i="8"/>
  <c r="BM76" i="8"/>
  <c r="BS76" i="8"/>
  <c r="M76" i="8"/>
  <c r="BM39" i="8"/>
  <c r="BN39" i="8"/>
  <c r="BS39" i="8"/>
  <c r="BN146" i="8"/>
  <c r="BL88" i="8"/>
  <c r="DF189" i="8"/>
  <c r="CY189" i="8"/>
  <c r="DN189" i="8"/>
  <c r="DO189" i="8"/>
  <c r="BN101" i="8"/>
  <c r="BO101" i="8"/>
  <c r="BM189" i="8"/>
  <c r="BN189" i="8"/>
  <c r="BM28" i="8"/>
  <c r="BM71" i="8"/>
  <c r="BN71" i="8"/>
  <c r="BL179" i="8"/>
  <c r="BK100" i="8"/>
  <c r="BL100" i="8"/>
  <c r="BL132" i="8"/>
  <c r="BR207" i="8"/>
  <c r="BK76" i="8"/>
  <c r="BN76" i="8"/>
  <c r="BK39" i="8"/>
  <c r="BL39" i="8"/>
  <c r="M146" i="8"/>
  <c r="BT88" i="8"/>
  <c r="N88" i="8" s="1"/>
  <c r="DE189" i="8"/>
  <c r="DD189" i="8"/>
  <c r="DJ189" i="8"/>
  <c r="DM189" i="8"/>
  <c r="BP165" i="8"/>
  <c r="BL184" i="8"/>
  <c r="BO104" i="8"/>
  <c r="L194" i="8"/>
  <c r="BK184" i="8"/>
  <c r="BM104" i="8"/>
  <c r="BO87" i="8"/>
  <c r="BO165" i="8"/>
  <c r="BR184" i="8"/>
  <c r="BN104" i="8"/>
  <c r="BS104" i="8"/>
  <c r="BQ87" i="8"/>
  <c r="BM165" i="8"/>
  <c r="M165" i="8"/>
  <c r="BN62" i="8"/>
  <c r="BS66" i="8"/>
  <c r="BT66" i="8" s="1"/>
  <c r="BV66" i="8" s="1"/>
  <c r="BW66" i="8" s="1"/>
  <c r="BN73" i="8"/>
  <c r="BO142" i="8"/>
  <c r="BM43" i="8"/>
  <c r="BM81" i="8"/>
  <c r="BR147" i="8"/>
  <c r="BP32" i="8"/>
  <c r="BR73" i="8"/>
  <c r="M142" i="8"/>
  <c r="BN43" i="8"/>
  <c r="BL156" i="8"/>
  <c r="BN77" i="8"/>
  <c r="BK102" i="8"/>
  <c r="BP81" i="8"/>
  <c r="L134" i="8"/>
  <c r="L73" i="8"/>
  <c r="BR86" i="8"/>
  <c r="BS43" i="8"/>
  <c r="BP156" i="8"/>
  <c r="BR77" i="8"/>
  <c r="BS102" i="8"/>
  <c r="AA56" i="8"/>
  <c r="E56" i="10"/>
  <c r="AA61" i="8"/>
  <c r="E61" i="10"/>
  <c r="AA67" i="8"/>
  <c r="E67" i="10"/>
  <c r="AA99" i="8"/>
  <c r="E99" i="10"/>
  <c r="AA60" i="8"/>
  <c r="E60" i="10"/>
  <c r="AA15" i="8"/>
  <c r="E15" i="10"/>
  <c r="AA78" i="8"/>
  <c r="E78" i="10"/>
  <c r="AA25" i="8"/>
  <c r="E25" i="10"/>
  <c r="AA106" i="8"/>
  <c r="E106" i="10"/>
  <c r="AA7" i="8"/>
  <c r="E7" i="10"/>
  <c r="AA54" i="8"/>
  <c r="E54" i="10"/>
  <c r="AA119" i="8"/>
  <c r="E119" i="10"/>
  <c r="AA72" i="8"/>
  <c r="E72" i="10"/>
  <c r="AA138" i="8"/>
  <c r="E138" i="10"/>
  <c r="AA122" i="8"/>
  <c r="E122" i="10"/>
  <c r="AA24" i="8"/>
  <c r="E24" i="10"/>
  <c r="AA8" i="8"/>
  <c r="E8" i="10"/>
  <c r="AA127" i="8"/>
  <c r="E127" i="10"/>
  <c r="AA110" i="8"/>
  <c r="E110" i="10"/>
  <c r="AA59" i="8"/>
  <c r="E59" i="10"/>
  <c r="AA23" i="8"/>
  <c r="E23" i="10"/>
  <c r="AA105" i="8"/>
  <c r="E105" i="10"/>
  <c r="AA68" i="8"/>
  <c r="E68" i="10"/>
  <c r="AA107" i="8"/>
  <c r="E107" i="10"/>
  <c r="AA79" i="8"/>
  <c r="E79" i="10"/>
  <c r="AA111" i="8"/>
  <c r="E111" i="10"/>
  <c r="AA26" i="8"/>
  <c r="E26" i="10"/>
  <c r="AA4" i="8"/>
  <c r="E4" i="10"/>
  <c r="AA116" i="8"/>
  <c r="E116" i="10"/>
  <c r="AA47" i="8"/>
  <c r="E47" i="10"/>
  <c r="AA98" i="8"/>
  <c r="E98" i="10"/>
  <c r="AA190" i="8"/>
  <c r="E190" i="10"/>
  <c r="AA189" i="8"/>
  <c r="E189" i="10"/>
  <c r="AA210" i="8"/>
  <c r="E210" i="10"/>
  <c r="AA22" i="8"/>
  <c r="E22" i="10"/>
  <c r="AA108" i="8"/>
  <c r="E108" i="10"/>
  <c r="AA6" i="8"/>
  <c r="E6" i="10"/>
  <c r="AA126" i="8"/>
  <c r="E126" i="10"/>
  <c r="AA188" i="8"/>
  <c r="E188" i="10"/>
  <c r="AA44" i="8"/>
  <c r="E44" i="10"/>
  <c r="AA30" i="8"/>
  <c r="E30" i="10"/>
  <c r="AA83" i="8"/>
  <c r="E83" i="10"/>
  <c r="AA33" i="8"/>
  <c r="E33" i="10"/>
  <c r="AA11" i="8"/>
  <c r="E11" i="10"/>
  <c r="AA41" i="8"/>
  <c r="E41" i="10"/>
  <c r="AA10" i="8"/>
  <c r="E10" i="10"/>
  <c r="AA82" i="8"/>
  <c r="E82" i="10"/>
  <c r="AA31" i="8"/>
  <c r="E31" i="10"/>
  <c r="AA96" i="8"/>
  <c r="E96" i="10"/>
  <c r="AA21" i="8"/>
  <c r="E21" i="10"/>
  <c r="AA103" i="8"/>
  <c r="E103" i="10"/>
  <c r="AA49" i="8"/>
  <c r="E49" i="10"/>
  <c r="AA131" i="8"/>
  <c r="E131" i="10"/>
  <c r="AA18" i="8"/>
  <c r="E18" i="10"/>
  <c r="AA16" i="8"/>
  <c r="E16" i="10"/>
  <c r="AA36" i="8"/>
  <c r="E36" i="10"/>
  <c r="AA42" i="8"/>
  <c r="E42" i="10"/>
  <c r="AA29" i="8"/>
  <c r="E29" i="10"/>
  <c r="AA109" i="8"/>
  <c r="E109" i="10"/>
  <c r="AA128" i="8"/>
  <c r="E128" i="10"/>
  <c r="AA53" i="8"/>
  <c r="E53" i="10"/>
  <c r="AA89" i="8"/>
  <c r="E89" i="10"/>
  <c r="AA90" i="8"/>
  <c r="E90" i="10"/>
  <c r="AA118" i="8"/>
  <c r="E118" i="10"/>
  <c r="AA63" i="8"/>
  <c r="E63" i="10"/>
  <c r="AA202" i="8"/>
  <c r="E202" i="10"/>
  <c r="AA48" i="8"/>
  <c r="E48" i="10"/>
  <c r="AA40" i="8"/>
  <c r="E40" i="10"/>
  <c r="AA51" i="8"/>
  <c r="E51" i="10"/>
  <c r="AA97" i="8"/>
  <c r="E97" i="10"/>
  <c r="AA130" i="8"/>
  <c r="E130" i="10"/>
  <c r="AA20" i="8"/>
  <c r="E20" i="10"/>
  <c r="AA85" i="8"/>
  <c r="E85" i="10"/>
  <c r="AA50" i="8"/>
  <c r="E50" i="10"/>
  <c r="AA92" i="8"/>
  <c r="E92" i="10"/>
  <c r="AA91" i="8"/>
  <c r="E91" i="10"/>
  <c r="AA34" i="8"/>
  <c r="E34" i="10"/>
  <c r="AA84" i="8"/>
  <c r="E84" i="10"/>
  <c r="AA80" i="8"/>
  <c r="E80" i="10"/>
  <c r="AA69" i="8"/>
  <c r="E69" i="10"/>
  <c r="AA12" i="8"/>
  <c r="E12" i="10"/>
  <c r="AA70" i="8"/>
  <c r="E70" i="10"/>
  <c r="AA95" i="8"/>
  <c r="E95" i="10"/>
  <c r="AA64" i="8"/>
  <c r="E64" i="10"/>
  <c r="AA27" i="8"/>
  <c r="E27" i="10"/>
  <c r="AA135" i="8"/>
  <c r="E135" i="10"/>
  <c r="AA115" i="8"/>
  <c r="E115" i="10"/>
  <c r="AA17" i="8"/>
  <c r="E17" i="10"/>
  <c r="AA120" i="8"/>
  <c r="E120" i="10"/>
  <c r="AA112" i="8"/>
  <c r="E112" i="10"/>
  <c r="AA14" i="8"/>
  <c r="E14" i="10"/>
  <c r="AA19" i="8"/>
  <c r="E19" i="10"/>
  <c r="AA58" i="8"/>
  <c r="E58" i="10"/>
  <c r="AA46" i="8"/>
  <c r="E46" i="10"/>
  <c r="AA121" i="8"/>
  <c r="E121" i="10"/>
  <c r="AA113" i="8"/>
  <c r="E113" i="10"/>
  <c r="B47" i="7"/>
  <c r="BR62" i="8"/>
  <c r="BR165" i="8"/>
  <c r="BQ165" i="8"/>
  <c r="BQ52" i="8"/>
  <c r="BM184" i="8"/>
  <c r="BN184" i="8"/>
  <c r="L184" i="8"/>
  <c r="BO146" i="8"/>
  <c r="BL104" i="8"/>
  <c r="BP104" i="8"/>
  <c r="M104" i="8"/>
  <c r="BN87" i="8"/>
  <c r="BM87" i="8"/>
  <c r="L87" i="8"/>
  <c r="BK165" i="8"/>
  <c r="BL165" i="8"/>
  <c r="BR52" i="8"/>
  <c r="BP184" i="8"/>
  <c r="BK104" i="8"/>
  <c r="BR104" i="8"/>
  <c r="BK87" i="8"/>
  <c r="BL87" i="8"/>
  <c r="BS38" i="8"/>
  <c r="BT38" i="8" s="1"/>
  <c r="BV38" i="8" s="1"/>
  <c r="BW38" i="8" s="1"/>
  <c r="Q38" i="8" s="1"/>
  <c r="R38" i="8" s="1"/>
  <c r="F38" i="10" s="1"/>
  <c r="BK147" i="8"/>
  <c r="BR148" i="8"/>
  <c r="L32" i="8"/>
  <c r="BK194" i="8"/>
  <c r="BP134" i="8"/>
  <c r="BL123" i="8"/>
  <c r="BQ148" i="8"/>
  <c r="BR194" i="8"/>
  <c r="M147" i="8"/>
  <c r="BO134" i="8"/>
  <c r="BP123" i="8"/>
  <c r="BO32" i="8"/>
  <c r="BK73" i="8"/>
  <c r="BO73" i="8"/>
  <c r="BT73" i="8"/>
  <c r="N73" i="8" s="1"/>
  <c r="BM142" i="8"/>
  <c r="BN142" i="8"/>
  <c r="BS142" i="8"/>
  <c r="BK86" i="8"/>
  <c r="BO86" i="8"/>
  <c r="L86" i="8"/>
  <c r="BP43" i="8"/>
  <c r="BO43" i="8"/>
  <c r="M43" i="8"/>
  <c r="BM156" i="8"/>
  <c r="BQ156" i="8"/>
  <c r="L156" i="8"/>
  <c r="BK77" i="8"/>
  <c r="BO77" i="8"/>
  <c r="M77" i="8"/>
  <c r="BQ102" i="8"/>
  <c r="BR102" i="8"/>
  <c r="BT102" i="8"/>
  <c r="BL194" i="8"/>
  <c r="BP194" i="8"/>
  <c r="M194" i="8"/>
  <c r="BN81" i="8"/>
  <c r="BR81" i="8"/>
  <c r="BS147" i="8"/>
  <c r="BP147" i="8"/>
  <c r="L147" i="8"/>
  <c r="BN134" i="8"/>
  <c r="BK134" i="8"/>
  <c r="M134" i="8"/>
  <c r="BM123" i="8"/>
  <c r="BQ123" i="8"/>
  <c r="M123" i="8"/>
  <c r="BP148" i="8"/>
  <c r="BO148" i="8"/>
  <c r="BQ32" i="8"/>
  <c r="BR32" i="8"/>
  <c r="M32" i="8"/>
  <c r="J133" i="8"/>
  <c r="K133" i="8" s="1"/>
  <c r="BM73" i="8"/>
  <c r="BP73" i="8"/>
  <c r="M73" i="8"/>
  <c r="BR142" i="8"/>
  <c r="BQ142" i="8"/>
  <c r="L142" i="8"/>
  <c r="BM86" i="8"/>
  <c r="BP86" i="8"/>
  <c r="BK43" i="8"/>
  <c r="BL43" i="8"/>
  <c r="BT43" i="8"/>
  <c r="O43" i="8" s="1"/>
  <c r="BK156" i="8"/>
  <c r="BR156" i="8"/>
  <c r="BM77" i="8"/>
  <c r="BP77" i="8"/>
  <c r="BM102" i="8"/>
  <c r="BL102" i="8"/>
  <c r="L102" i="8"/>
  <c r="BN194" i="8"/>
  <c r="BO194" i="8"/>
  <c r="BT194" i="8"/>
  <c r="BL81" i="8"/>
  <c r="BQ81" i="8"/>
  <c r="L81" i="8"/>
  <c r="BO147" i="8"/>
  <c r="BM147" i="8"/>
  <c r="BL147" i="8"/>
  <c r="BM134" i="8"/>
  <c r="BQ134" i="8"/>
  <c r="BK123" i="8"/>
  <c r="BR123" i="8"/>
  <c r="BK148" i="8"/>
  <c r="BL148" i="8"/>
  <c r="M148" i="8"/>
  <c r="BM32" i="8"/>
  <c r="BN32" i="8"/>
  <c r="BL73" i="8"/>
  <c r="BQ73" i="8"/>
  <c r="BK142" i="8"/>
  <c r="BL142" i="8"/>
  <c r="BL86" i="8"/>
  <c r="BN86" i="8"/>
  <c r="BR43" i="8"/>
  <c r="BQ43" i="8"/>
  <c r="BN156" i="8"/>
  <c r="BO156" i="8"/>
  <c r="BL77" i="8"/>
  <c r="BQ77" i="8"/>
  <c r="BO102" i="8"/>
  <c r="BP102" i="8"/>
  <c r="BM194" i="8"/>
  <c r="BQ194" i="8"/>
  <c r="BK81" i="8"/>
  <c r="BO81" i="8"/>
  <c r="BQ147" i="8"/>
  <c r="BT147" i="8"/>
  <c r="BL134" i="8"/>
  <c r="BN123" i="8"/>
  <c r="BO123" i="8"/>
  <c r="BM148" i="8"/>
  <c r="BN148" i="8"/>
  <c r="BK32" i="8"/>
  <c r="N38" i="8"/>
  <c r="BS13" i="8"/>
  <c r="BT13" i="8" s="1"/>
  <c r="BV13" i="8" s="1"/>
  <c r="BW13" i="8" s="1"/>
  <c r="BS181" i="8"/>
  <c r="BT181" i="8" s="1"/>
  <c r="BM62" i="8"/>
  <c r="BP62" i="8"/>
  <c r="BO52" i="8"/>
  <c r="BP52" i="8"/>
  <c r="L52" i="8"/>
  <c r="BM146" i="8"/>
  <c r="BQ146" i="8"/>
  <c r="L146" i="8"/>
  <c r="BK88" i="8"/>
  <c r="BP88" i="8"/>
  <c r="M88" i="8"/>
  <c r="BS45" i="8"/>
  <c r="BT45" i="8" s="1"/>
  <c r="BL62" i="8"/>
  <c r="BQ62" i="8"/>
  <c r="M62" i="8"/>
  <c r="BM52" i="8"/>
  <c r="BN52" i="8"/>
  <c r="BL146" i="8"/>
  <c r="BP146" i="8"/>
  <c r="BR88" i="8"/>
  <c r="BM88" i="8"/>
  <c r="L88" i="8"/>
  <c r="BK62" i="8"/>
  <c r="BO62" i="8"/>
  <c r="BK52" i="8"/>
  <c r="BK146" i="8"/>
  <c r="BQ88" i="8"/>
  <c r="BO88" i="8"/>
  <c r="BI10" i="8"/>
  <c r="L10" i="8" s="1"/>
  <c r="DK10" i="8"/>
  <c r="DO10" i="8"/>
  <c r="DS10" i="8"/>
  <c r="DL10" i="8"/>
  <c r="DP10" i="8"/>
  <c r="DN10" i="8"/>
  <c r="DQ10" i="8"/>
  <c r="DJ10" i="8"/>
  <c r="DM10" i="8"/>
  <c r="CZ10" i="8"/>
  <c r="DD10" i="8"/>
  <c r="DH10" i="8"/>
  <c r="DA10" i="8"/>
  <c r="DE10" i="8"/>
  <c r="DF10" i="8"/>
  <c r="CY10" i="8"/>
  <c r="DB10" i="8"/>
  <c r="DC10" i="8"/>
  <c r="BI82" i="8"/>
  <c r="M82" i="8" s="1"/>
  <c r="DS82" i="8"/>
  <c r="DJ82" i="8"/>
  <c r="DN82" i="8"/>
  <c r="DK82" i="8"/>
  <c r="DO82" i="8"/>
  <c r="DL82" i="8"/>
  <c r="DP82" i="8"/>
  <c r="DM82" i="8"/>
  <c r="DQ82" i="8"/>
  <c r="DH82" i="8"/>
  <c r="CZ82" i="8"/>
  <c r="DD82" i="8"/>
  <c r="DB82" i="8"/>
  <c r="DF82" i="8"/>
  <c r="DC82" i="8"/>
  <c r="DE82" i="8"/>
  <c r="CY82" i="8"/>
  <c r="DA82" i="8"/>
  <c r="BI31" i="8"/>
  <c r="BN31" i="8" s="1"/>
  <c r="DS31" i="8"/>
  <c r="DJ31" i="8"/>
  <c r="DN31" i="8"/>
  <c r="DK31" i="8"/>
  <c r="DO31" i="8"/>
  <c r="DL31" i="8"/>
  <c r="DP31" i="8"/>
  <c r="DM31" i="8"/>
  <c r="DQ31" i="8"/>
  <c r="DH31" i="8"/>
  <c r="CZ31" i="8"/>
  <c r="DD31" i="8"/>
  <c r="DA31" i="8"/>
  <c r="DE31" i="8"/>
  <c r="DF31" i="8"/>
  <c r="CY31" i="8"/>
  <c r="DB31" i="8"/>
  <c r="DC31" i="8"/>
  <c r="BI96" i="8"/>
  <c r="BT96" i="8" s="1"/>
  <c r="DS96" i="8"/>
  <c r="DJ96" i="8"/>
  <c r="DN96" i="8"/>
  <c r="DK96" i="8"/>
  <c r="DO96" i="8"/>
  <c r="DL96" i="8"/>
  <c r="DP96" i="8"/>
  <c r="DM96" i="8"/>
  <c r="DQ96" i="8"/>
  <c r="DH96" i="8"/>
  <c r="CZ96" i="8"/>
  <c r="DD96" i="8"/>
  <c r="DB96" i="8"/>
  <c r="DF96" i="8"/>
  <c r="DC96" i="8"/>
  <c r="DE96" i="8"/>
  <c r="CY96" i="8"/>
  <c r="DA96" i="8"/>
  <c r="BI21" i="8"/>
  <c r="BM21" i="8" s="1"/>
  <c r="DS21" i="8"/>
  <c r="DJ21" i="8"/>
  <c r="DN21" i="8"/>
  <c r="DK21" i="8"/>
  <c r="DO21" i="8"/>
  <c r="DL21" i="8"/>
  <c r="DP21" i="8"/>
  <c r="DM21" i="8"/>
  <c r="DQ21" i="8"/>
  <c r="DH21" i="8"/>
  <c r="CZ21" i="8"/>
  <c r="DD21" i="8"/>
  <c r="DA21" i="8"/>
  <c r="DE21" i="8"/>
  <c r="DF21" i="8"/>
  <c r="CY21" i="8"/>
  <c r="DB21" i="8"/>
  <c r="DC21" i="8"/>
  <c r="BI133" i="8"/>
  <c r="BQ133" i="8" s="1"/>
  <c r="DS133" i="8"/>
  <c r="DL133" i="8"/>
  <c r="DP133" i="8"/>
  <c r="DM133" i="8"/>
  <c r="DQ133" i="8"/>
  <c r="DJ133" i="8"/>
  <c r="DN133" i="8"/>
  <c r="DK133" i="8"/>
  <c r="DO133" i="8"/>
  <c r="DH133" i="8"/>
  <c r="DA133" i="8"/>
  <c r="DE133" i="8"/>
  <c r="DB133" i="8"/>
  <c r="DF133" i="8"/>
  <c r="CY133" i="8"/>
  <c r="DC133" i="8"/>
  <c r="CZ133" i="8"/>
  <c r="DD133" i="8"/>
  <c r="BI58" i="8"/>
  <c r="DS58" i="8"/>
  <c r="DL58" i="8"/>
  <c r="DP58" i="8"/>
  <c r="DK58" i="8"/>
  <c r="DQ58" i="8"/>
  <c r="DM58" i="8"/>
  <c r="DN58" i="8"/>
  <c r="DJ58" i="8"/>
  <c r="DO58" i="8"/>
  <c r="DH58" i="8"/>
  <c r="CZ58" i="8"/>
  <c r="DD58" i="8"/>
  <c r="DB58" i="8"/>
  <c r="DF58" i="8"/>
  <c r="DC58" i="8"/>
  <c r="DE58" i="8"/>
  <c r="CY58" i="8"/>
  <c r="DA58" i="8"/>
  <c r="BI22" i="8"/>
  <c r="L22" i="8" s="1"/>
  <c r="DS22" i="8"/>
  <c r="DJ22" i="8"/>
  <c r="DN22" i="8"/>
  <c r="DK22" i="8"/>
  <c r="DO22" i="8"/>
  <c r="DL22" i="8"/>
  <c r="DP22" i="8"/>
  <c r="DM22" i="8"/>
  <c r="DQ22" i="8"/>
  <c r="DH22" i="8"/>
  <c r="CZ22" i="8"/>
  <c r="DD22" i="8"/>
  <c r="DA22" i="8"/>
  <c r="DE22" i="8"/>
  <c r="DF22" i="8"/>
  <c r="CY22" i="8"/>
  <c r="DB22" i="8"/>
  <c r="DC22" i="8"/>
  <c r="BI83" i="8"/>
  <c r="L83" i="8" s="1"/>
  <c r="DS83" i="8"/>
  <c r="DJ83" i="8"/>
  <c r="DN83" i="8"/>
  <c r="DK83" i="8"/>
  <c r="DO83" i="8"/>
  <c r="DL83" i="8"/>
  <c r="DP83" i="8"/>
  <c r="DM83" i="8"/>
  <c r="DQ83" i="8"/>
  <c r="DH83" i="8"/>
  <c r="CZ83" i="8"/>
  <c r="DD83" i="8"/>
  <c r="DB83" i="8"/>
  <c r="DF83" i="8"/>
  <c r="DC83" i="8"/>
  <c r="DE83" i="8"/>
  <c r="CY83" i="8"/>
  <c r="DA83" i="8"/>
  <c r="BI67" i="8"/>
  <c r="BS67" i="8" s="1"/>
  <c r="DS67" i="8"/>
  <c r="DL67" i="8"/>
  <c r="DP67" i="8"/>
  <c r="DN67" i="8"/>
  <c r="DJ67" i="8"/>
  <c r="DO67" i="8"/>
  <c r="DK67" i="8"/>
  <c r="DQ67" i="8"/>
  <c r="DM67" i="8"/>
  <c r="DH67" i="8"/>
  <c r="CZ67" i="8"/>
  <c r="DD67" i="8"/>
  <c r="DB67" i="8"/>
  <c r="DF67" i="8"/>
  <c r="DC67" i="8"/>
  <c r="DE67" i="8"/>
  <c r="CY67" i="8"/>
  <c r="DA67" i="8"/>
  <c r="BI46" i="8"/>
  <c r="BQ46" i="8" s="1"/>
  <c r="DS46" i="8"/>
  <c r="DJ46" i="8"/>
  <c r="DN46" i="8"/>
  <c r="DK46" i="8"/>
  <c r="DO46" i="8"/>
  <c r="DL46" i="8"/>
  <c r="DP46" i="8"/>
  <c r="DM46" i="8"/>
  <c r="DQ46" i="8"/>
  <c r="DH46" i="8"/>
  <c r="CZ46" i="8"/>
  <c r="DD46" i="8"/>
  <c r="DA46" i="8"/>
  <c r="DE46" i="8"/>
  <c r="DF46" i="8"/>
  <c r="CY46" i="8"/>
  <c r="DB46" i="8"/>
  <c r="DC46" i="8"/>
  <c r="BI108" i="8"/>
  <c r="L108" i="8" s="1"/>
  <c r="DS108" i="8"/>
  <c r="DL108" i="8"/>
  <c r="DP108" i="8"/>
  <c r="DM108" i="8"/>
  <c r="DQ108" i="8"/>
  <c r="DJ108" i="8"/>
  <c r="DN108" i="8"/>
  <c r="DK108" i="8"/>
  <c r="DO108" i="8"/>
  <c r="DH108" i="8"/>
  <c r="DA108" i="8"/>
  <c r="DE108" i="8"/>
  <c r="DB108" i="8"/>
  <c r="DF108" i="8"/>
  <c r="CY108" i="8"/>
  <c r="DC108" i="8"/>
  <c r="CZ108" i="8"/>
  <c r="DD108" i="8"/>
  <c r="BI33" i="8"/>
  <c r="M33" i="8" s="1"/>
  <c r="DS33" i="8"/>
  <c r="DJ33" i="8"/>
  <c r="DN33" i="8"/>
  <c r="DK33" i="8"/>
  <c r="DO33" i="8"/>
  <c r="DL33" i="8"/>
  <c r="DP33" i="8"/>
  <c r="DM33" i="8"/>
  <c r="DQ33" i="8"/>
  <c r="DH33" i="8"/>
  <c r="CZ33" i="8"/>
  <c r="DD33" i="8"/>
  <c r="DA33" i="8"/>
  <c r="DE33" i="8"/>
  <c r="DF33" i="8"/>
  <c r="CY33" i="8"/>
  <c r="DB33" i="8"/>
  <c r="DC33" i="8"/>
  <c r="BI99" i="8"/>
  <c r="BN99" i="8" s="1"/>
  <c r="DS99" i="8"/>
  <c r="DJ99" i="8"/>
  <c r="DN99" i="8"/>
  <c r="DK99" i="8"/>
  <c r="DL99" i="8"/>
  <c r="DP99" i="8"/>
  <c r="DM99" i="8"/>
  <c r="DO99" i="8"/>
  <c r="DQ99" i="8"/>
  <c r="DH99" i="8"/>
  <c r="CZ99" i="8"/>
  <c r="DD99" i="8"/>
  <c r="DB99" i="8"/>
  <c r="DF99" i="8"/>
  <c r="DC99" i="8"/>
  <c r="DE99" i="8"/>
  <c r="CY99" i="8"/>
  <c r="DA99" i="8"/>
  <c r="BI121" i="8"/>
  <c r="BP121" i="8" s="1"/>
  <c r="DS121" i="8"/>
  <c r="DL121" i="8"/>
  <c r="DP121" i="8"/>
  <c r="DM121" i="8"/>
  <c r="DQ121" i="8"/>
  <c r="DJ121" i="8"/>
  <c r="DN121" i="8"/>
  <c r="DK121" i="8"/>
  <c r="DO121" i="8"/>
  <c r="DH121" i="8"/>
  <c r="DA121" i="8"/>
  <c r="DE121" i="8"/>
  <c r="DB121" i="8"/>
  <c r="DF121" i="8"/>
  <c r="CY121" i="8"/>
  <c r="DC121" i="8"/>
  <c r="CZ121" i="8"/>
  <c r="DD121" i="8"/>
  <c r="BI11" i="8"/>
  <c r="BO11" i="8" s="1"/>
  <c r="DS11" i="8"/>
  <c r="DK11" i="8"/>
  <c r="DO11" i="8"/>
  <c r="DL11" i="8"/>
  <c r="DP11" i="8"/>
  <c r="DN11" i="8"/>
  <c r="DQ11" i="8"/>
  <c r="DJ11" i="8"/>
  <c r="DM11" i="8"/>
  <c r="DH11" i="8"/>
  <c r="CZ11" i="8"/>
  <c r="DD11" i="8"/>
  <c r="DA11" i="8"/>
  <c r="DE11" i="8"/>
  <c r="DF11" i="8"/>
  <c r="CY11" i="8"/>
  <c r="DB11" i="8"/>
  <c r="DC11" i="8"/>
  <c r="BI6" i="8"/>
  <c r="BT6" i="8" s="1"/>
  <c r="DM6" i="8"/>
  <c r="DQ6" i="8"/>
  <c r="DJ6" i="8"/>
  <c r="DN6" i="8"/>
  <c r="DK6" i="8"/>
  <c r="DO6" i="8"/>
  <c r="DS6" i="8"/>
  <c r="DL6" i="8"/>
  <c r="DP6" i="8"/>
  <c r="DH6" i="8"/>
  <c r="CZ6" i="8"/>
  <c r="DD6" i="8"/>
  <c r="DA6" i="8"/>
  <c r="DE6" i="8"/>
  <c r="DF6" i="8"/>
  <c r="CY6" i="8"/>
  <c r="DB6" i="8"/>
  <c r="DC6" i="8"/>
  <c r="BI60" i="8"/>
  <c r="BN60" i="8" s="1"/>
  <c r="DS60" i="8"/>
  <c r="DL60" i="8"/>
  <c r="DP60" i="8"/>
  <c r="DK60" i="8"/>
  <c r="DQ60" i="8"/>
  <c r="DM60" i="8"/>
  <c r="DN60" i="8"/>
  <c r="DJ60" i="8"/>
  <c r="DO60" i="8"/>
  <c r="DH60" i="8"/>
  <c r="CZ60" i="8"/>
  <c r="DD60" i="8"/>
  <c r="DB60" i="8"/>
  <c r="DF60" i="8"/>
  <c r="DC60" i="8"/>
  <c r="DE60" i="8"/>
  <c r="CY60" i="8"/>
  <c r="DA60" i="8"/>
  <c r="BI113" i="8"/>
  <c r="M113" i="8" s="1"/>
  <c r="DS113" i="8"/>
  <c r="DL113" i="8"/>
  <c r="DP113" i="8"/>
  <c r="DM113" i="8"/>
  <c r="DQ113" i="8"/>
  <c r="DJ113" i="8"/>
  <c r="DN113" i="8"/>
  <c r="DK113" i="8"/>
  <c r="DO113" i="8"/>
  <c r="DH113" i="8"/>
  <c r="DA113" i="8"/>
  <c r="DE113" i="8"/>
  <c r="DB113" i="8"/>
  <c r="DF113" i="8"/>
  <c r="CY113" i="8"/>
  <c r="DC113" i="8"/>
  <c r="CZ113" i="8"/>
  <c r="DD113" i="8"/>
  <c r="BI41" i="8"/>
  <c r="M41" i="8" s="1"/>
  <c r="DS41" i="8"/>
  <c r="DJ41" i="8"/>
  <c r="DN41" i="8"/>
  <c r="DK41" i="8"/>
  <c r="DO41" i="8"/>
  <c r="DL41" i="8"/>
  <c r="DP41" i="8"/>
  <c r="DQ41" i="8"/>
  <c r="DM41" i="8"/>
  <c r="DH41" i="8"/>
  <c r="CZ41" i="8"/>
  <c r="DD41" i="8"/>
  <c r="DA41" i="8"/>
  <c r="DE41" i="8"/>
  <c r="DF41" i="8"/>
  <c r="CY41" i="8"/>
  <c r="DB41" i="8"/>
  <c r="DC41" i="8"/>
  <c r="BI15" i="8"/>
  <c r="M15" i="8" s="1"/>
  <c r="DS15" i="8"/>
  <c r="DK15" i="8"/>
  <c r="DO15" i="8"/>
  <c r="DL15" i="8"/>
  <c r="DP15" i="8"/>
  <c r="DN15" i="8"/>
  <c r="DQ15" i="8"/>
  <c r="DJ15" i="8"/>
  <c r="DM15" i="8"/>
  <c r="DH15" i="8"/>
  <c r="CZ15" i="8"/>
  <c r="DD15" i="8"/>
  <c r="DA15" i="8"/>
  <c r="DE15" i="8"/>
  <c r="DF15" i="8"/>
  <c r="CY15" i="8"/>
  <c r="DB15" i="8"/>
  <c r="DC15" i="8"/>
  <c r="BI126" i="8"/>
  <c r="BS126" i="8" s="1"/>
  <c r="DS126" i="8"/>
  <c r="DL126" i="8"/>
  <c r="DP126" i="8"/>
  <c r="DM126" i="8"/>
  <c r="DQ126" i="8"/>
  <c r="DJ126" i="8"/>
  <c r="DN126" i="8"/>
  <c r="DK126" i="8"/>
  <c r="DO126" i="8"/>
  <c r="DH126" i="8"/>
  <c r="DA126" i="8"/>
  <c r="DE126" i="8"/>
  <c r="DB126" i="8"/>
  <c r="DF126" i="8"/>
  <c r="CY126" i="8"/>
  <c r="DC126" i="8"/>
  <c r="CZ126" i="8"/>
  <c r="DD126" i="8"/>
  <c r="BI78" i="8"/>
  <c r="BP78" i="8" s="1"/>
  <c r="DS78" i="8"/>
  <c r="DL78" i="8"/>
  <c r="DP78" i="8"/>
  <c r="DK78" i="8"/>
  <c r="DQ78" i="8"/>
  <c r="DM78" i="8"/>
  <c r="DN78" i="8"/>
  <c r="DJ78" i="8"/>
  <c r="DO78" i="8"/>
  <c r="DH78" i="8"/>
  <c r="CZ78" i="8"/>
  <c r="DD78" i="8"/>
  <c r="DB78" i="8"/>
  <c r="DF78" i="8"/>
  <c r="DC78" i="8"/>
  <c r="DE78" i="8"/>
  <c r="CY78" i="8"/>
  <c r="DA78" i="8"/>
  <c r="BI25" i="8"/>
  <c r="BK25" i="8" s="1"/>
  <c r="DS25" i="8"/>
  <c r="DJ25" i="8"/>
  <c r="DN25" i="8"/>
  <c r="DK25" i="8"/>
  <c r="DO25" i="8"/>
  <c r="DL25" i="8"/>
  <c r="DP25" i="8"/>
  <c r="DM25" i="8"/>
  <c r="DQ25" i="8"/>
  <c r="DH25" i="8"/>
  <c r="CZ25" i="8"/>
  <c r="DD25" i="8"/>
  <c r="DA25" i="8"/>
  <c r="DE25" i="8"/>
  <c r="DF25" i="8"/>
  <c r="CY25" i="8"/>
  <c r="DB25" i="8"/>
  <c r="DC25" i="8"/>
  <c r="BI106" i="8"/>
  <c r="BR106" i="8" s="1"/>
  <c r="DS106" i="8"/>
  <c r="DL106" i="8"/>
  <c r="DP106" i="8"/>
  <c r="DM106" i="8"/>
  <c r="DQ106" i="8"/>
  <c r="DJ106" i="8"/>
  <c r="DN106" i="8"/>
  <c r="DK106" i="8"/>
  <c r="DO106" i="8"/>
  <c r="DH106" i="8"/>
  <c r="CZ106" i="8"/>
  <c r="DD106" i="8"/>
  <c r="DB106" i="8"/>
  <c r="DF106" i="8"/>
  <c r="DC106" i="8"/>
  <c r="DE106" i="8"/>
  <c r="CY106" i="8"/>
  <c r="DA106" i="8"/>
  <c r="BI7" i="8"/>
  <c r="M7" i="8" s="1"/>
  <c r="DS7" i="8"/>
  <c r="DM7" i="8"/>
  <c r="DJ7" i="8"/>
  <c r="DK7" i="8"/>
  <c r="DO7" i="8"/>
  <c r="DL7" i="8"/>
  <c r="DP7" i="8"/>
  <c r="DN7" i="8"/>
  <c r="DQ7" i="8"/>
  <c r="DH7" i="8"/>
  <c r="CZ7" i="8"/>
  <c r="DD7" i="8"/>
  <c r="DA7" i="8"/>
  <c r="DE7" i="8"/>
  <c r="DF7" i="8"/>
  <c r="CY7" i="8"/>
  <c r="DB7" i="8"/>
  <c r="DC7" i="8"/>
  <c r="BI54" i="8"/>
  <c r="BP54" i="8" s="1"/>
  <c r="DS54" i="8"/>
  <c r="DJ54" i="8"/>
  <c r="DN54" i="8"/>
  <c r="DK54" i="8"/>
  <c r="DO54" i="8"/>
  <c r="DL54" i="8"/>
  <c r="DP54" i="8"/>
  <c r="DM54" i="8"/>
  <c r="DQ54" i="8"/>
  <c r="DH54" i="8"/>
  <c r="CY54" i="8"/>
  <c r="DC54" i="8"/>
  <c r="CZ54" i="8"/>
  <c r="DD54" i="8"/>
  <c r="DA54" i="8"/>
  <c r="DE54" i="8"/>
  <c r="DB54" i="8"/>
  <c r="DF54" i="8"/>
  <c r="BI119" i="8"/>
  <c r="BT119" i="8" s="1"/>
  <c r="DS119" i="8"/>
  <c r="DL119" i="8"/>
  <c r="DP119" i="8"/>
  <c r="DM119" i="8"/>
  <c r="DQ119" i="8"/>
  <c r="DJ119" i="8"/>
  <c r="DN119" i="8"/>
  <c r="DK119" i="8"/>
  <c r="DO119" i="8"/>
  <c r="DH119" i="8"/>
  <c r="DA119" i="8"/>
  <c r="DE119" i="8"/>
  <c r="DB119" i="8"/>
  <c r="DF119" i="8"/>
  <c r="CY119" i="8"/>
  <c r="DC119" i="8"/>
  <c r="CZ119" i="8"/>
  <c r="DD119" i="8"/>
  <c r="BI72" i="8"/>
  <c r="L72" i="8" s="1"/>
  <c r="DS72" i="8"/>
  <c r="DL72" i="8"/>
  <c r="DP72" i="8"/>
  <c r="DK72" i="8"/>
  <c r="DQ72" i="8"/>
  <c r="DM72" i="8"/>
  <c r="DN72" i="8"/>
  <c r="DJ72" i="8"/>
  <c r="DO72" i="8"/>
  <c r="DH72" i="8"/>
  <c r="CZ72" i="8"/>
  <c r="DD72" i="8"/>
  <c r="DB72" i="8"/>
  <c r="DF72" i="8"/>
  <c r="DC72" i="8"/>
  <c r="DE72" i="8"/>
  <c r="CY72" i="8"/>
  <c r="DA72" i="8"/>
  <c r="BI138" i="8"/>
  <c r="BL138" i="8" s="1"/>
  <c r="DS138" i="8"/>
  <c r="DL138" i="8"/>
  <c r="DP138" i="8"/>
  <c r="DM138" i="8"/>
  <c r="DQ138" i="8"/>
  <c r="DJ138" i="8"/>
  <c r="DN138" i="8"/>
  <c r="DK138" i="8"/>
  <c r="DO138" i="8"/>
  <c r="DH138" i="8"/>
  <c r="DA138" i="8"/>
  <c r="DE138" i="8"/>
  <c r="DB138" i="8"/>
  <c r="DF138" i="8"/>
  <c r="CY138" i="8"/>
  <c r="DC138" i="8"/>
  <c r="CZ138" i="8"/>
  <c r="DD138" i="8"/>
  <c r="BI122" i="8"/>
  <c r="M122" i="8" s="1"/>
  <c r="DS122" i="8"/>
  <c r="DL122" i="8"/>
  <c r="DP122" i="8"/>
  <c r="DM122" i="8"/>
  <c r="DQ122" i="8"/>
  <c r="DJ122" i="8"/>
  <c r="DN122" i="8"/>
  <c r="DK122" i="8"/>
  <c r="DO122" i="8"/>
  <c r="DH122" i="8"/>
  <c r="DA122" i="8"/>
  <c r="DE122" i="8"/>
  <c r="DB122" i="8"/>
  <c r="DF122" i="8"/>
  <c r="CY122" i="8"/>
  <c r="DC122" i="8"/>
  <c r="CZ122" i="8"/>
  <c r="DD122" i="8"/>
  <c r="BI24" i="8"/>
  <c r="BL24" i="8" s="1"/>
  <c r="DS24" i="8"/>
  <c r="DJ24" i="8"/>
  <c r="DN24" i="8"/>
  <c r="DK24" i="8"/>
  <c r="DO24" i="8"/>
  <c r="DL24" i="8"/>
  <c r="DP24" i="8"/>
  <c r="DM24" i="8"/>
  <c r="DQ24" i="8"/>
  <c r="DH24" i="8"/>
  <c r="CZ24" i="8"/>
  <c r="DD24" i="8"/>
  <c r="DA24" i="8"/>
  <c r="DE24" i="8"/>
  <c r="DF24" i="8"/>
  <c r="CY24" i="8"/>
  <c r="DB24" i="8"/>
  <c r="DC24" i="8"/>
  <c r="BI8" i="8"/>
  <c r="BL8" i="8" s="1"/>
  <c r="DS8" i="8"/>
  <c r="DK8" i="8"/>
  <c r="DO8" i="8"/>
  <c r="DL8" i="8"/>
  <c r="DP8" i="8"/>
  <c r="DN8" i="8"/>
  <c r="DQ8" i="8"/>
  <c r="DJ8" i="8"/>
  <c r="DM8" i="8"/>
  <c r="DH8" i="8"/>
  <c r="CZ8" i="8"/>
  <c r="DD8" i="8"/>
  <c r="DA8" i="8"/>
  <c r="DE8" i="8"/>
  <c r="DF8" i="8"/>
  <c r="CY8" i="8"/>
  <c r="DB8" i="8"/>
  <c r="DC8" i="8"/>
  <c r="BI127" i="8"/>
  <c r="M127" i="8" s="1"/>
  <c r="DS127" i="8"/>
  <c r="DL127" i="8"/>
  <c r="DP127" i="8"/>
  <c r="DM127" i="8"/>
  <c r="DQ127" i="8"/>
  <c r="DJ127" i="8"/>
  <c r="DN127" i="8"/>
  <c r="DK127" i="8"/>
  <c r="DO127" i="8"/>
  <c r="DH127" i="8"/>
  <c r="DA127" i="8"/>
  <c r="DE127" i="8"/>
  <c r="DB127" i="8"/>
  <c r="DF127" i="8"/>
  <c r="CY127" i="8"/>
  <c r="DC127" i="8"/>
  <c r="CZ127" i="8"/>
  <c r="DD127" i="8"/>
  <c r="BI110" i="8"/>
  <c r="M110" i="8" s="1"/>
  <c r="DS110" i="8"/>
  <c r="DL110" i="8"/>
  <c r="DP110" i="8"/>
  <c r="DM110" i="8"/>
  <c r="DQ110" i="8"/>
  <c r="DJ110" i="8"/>
  <c r="DN110" i="8"/>
  <c r="DK110" i="8"/>
  <c r="DO110" i="8"/>
  <c r="DH110" i="8"/>
  <c r="DA110" i="8"/>
  <c r="DE110" i="8"/>
  <c r="DB110" i="8"/>
  <c r="DF110" i="8"/>
  <c r="CY110" i="8"/>
  <c r="DC110" i="8"/>
  <c r="CZ110" i="8"/>
  <c r="DD110" i="8"/>
  <c r="BI59" i="8"/>
  <c r="M59" i="8" s="1"/>
  <c r="DS59" i="8"/>
  <c r="DL59" i="8"/>
  <c r="DP59" i="8"/>
  <c r="DN59" i="8"/>
  <c r="DJ59" i="8"/>
  <c r="DO59" i="8"/>
  <c r="DK59" i="8"/>
  <c r="DQ59" i="8"/>
  <c r="DM59" i="8"/>
  <c r="DH59" i="8"/>
  <c r="CZ59" i="8"/>
  <c r="DD59" i="8"/>
  <c r="DB59" i="8"/>
  <c r="DF59" i="8"/>
  <c r="DC59" i="8"/>
  <c r="DE59" i="8"/>
  <c r="CY59" i="8"/>
  <c r="DA59" i="8"/>
  <c r="BI23" i="8"/>
  <c r="BQ23" i="8" s="1"/>
  <c r="DS23" i="8"/>
  <c r="DJ23" i="8"/>
  <c r="DN23" i="8"/>
  <c r="DK23" i="8"/>
  <c r="DO23" i="8"/>
  <c r="DL23" i="8"/>
  <c r="DP23" i="8"/>
  <c r="DM23" i="8"/>
  <c r="DQ23" i="8"/>
  <c r="DH23" i="8"/>
  <c r="CZ23" i="8"/>
  <c r="DD23" i="8"/>
  <c r="DA23" i="8"/>
  <c r="DE23" i="8"/>
  <c r="DF23" i="8"/>
  <c r="CY23" i="8"/>
  <c r="DB23" i="8"/>
  <c r="DC23" i="8"/>
  <c r="BI105" i="8"/>
  <c r="BT105" i="8" s="1"/>
  <c r="DS105" i="8"/>
  <c r="DL105" i="8"/>
  <c r="DP105" i="8"/>
  <c r="DM105" i="8"/>
  <c r="DQ105" i="8"/>
  <c r="DJ105" i="8"/>
  <c r="DN105" i="8"/>
  <c r="DK105" i="8"/>
  <c r="DO105" i="8"/>
  <c r="DH105" i="8"/>
  <c r="CZ105" i="8"/>
  <c r="DD105" i="8"/>
  <c r="DB105" i="8"/>
  <c r="DF105" i="8"/>
  <c r="DC105" i="8"/>
  <c r="DE105" i="8"/>
  <c r="CY105" i="8"/>
  <c r="DA105" i="8"/>
  <c r="BI68" i="8"/>
  <c r="BL68" i="8" s="1"/>
  <c r="DS68" i="8"/>
  <c r="DL68" i="8"/>
  <c r="DP68" i="8"/>
  <c r="DK68" i="8"/>
  <c r="DQ68" i="8"/>
  <c r="DM68" i="8"/>
  <c r="DN68" i="8"/>
  <c r="DJ68" i="8"/>
  <c r="DO68" i="8"/>
  <c r="DH68" i="8"/>
  <c r="CZ68" i="8"/>
  <c r="DD68" i="8"/>
  <c r="DB68" i="8"/>
  <c r="DF68" i="8"/>
  <c r="DC68" i="8"/>
  <c r="DE68" i="8"/>
  <c r="CY68" i="8"/>
  <c r="DA68" i="8"/>
  <c r="BI107" i="8"/>
  <c r="M107" i="8" s="1"/>
  <c r="DS107" i="8"/>
  <c r="DL107" i="8"/>
  <c r="DP107" i="8"/>
  <c r="DM107" i="8"/>
  <c r="DQ107" i="8"/>
  <c r="DJ107" i="8"/>
  <c r="DN107" i="8"/>
  <c r="DK107" i="8"/>
  <c r="DO107" i="8"/>
  <c r="DH107" i="8"/>
  <c r="CZ107" i="8"/>
  <c r="DD107" i="8"/>
  <c r="DB107" i="8"/>
  <c r="DF107" i="8"/>
  <c r="DC107" i="8"/>
  <c r="DE107" i="8"/>
  <c r="CY107" i="8"/>
  <c r="DA107" i="8"/>
  <c r="BI79" i="8"/>
  <c r="BS79" i="8" s="1"/>
  <c r="DS79" i="8"/>
  <c r="DL79" i="8"/>
  <c r="DP79" i="8"/>
  <c r="DN79" i="8"/>
  <c r="DJ79" i="8"/>
  <c r="DO79" i="8"/>
  <c r="DK79" i="8"/>
  <c r="DQ79" i="8"/>
  <c r="DM79" i="8"/>
  <c r="DH79" i="8"/>
  <c r="CZ79" i="8"/>
  <c r="DD79" i="8"/>
  <c r="DB79" i="8"/>
  <c r="DF79" i="8"/>
  <c r="DC79" i="8"/>
  <c r="DE79" i="8"/>
  <c r="CY79" i="8"/>
  <c r="DA79" i="8"/>
  <c r="BI111" i="8"/>
  <c r="BP111" i="8" s="1"/>
  <c r="DS111" i="8"/>
  <c r="DL111" i="8"/>
  <c r="DP111" i="8"/>
  <c r="DM111" i="8"/>
  <c r="DQ111" i="8"/>
  <c r="DJ111" i="8"/>
  <c r="DN111" i="8"/>
  <c r="DK111" i="8"/>
  <c r="DO111" i="8"/>
  <c r="DH111" i="8"/>
  <c r="DA111" i="8"/>
  <c r="DE111" i="8"/>
  <c r="DB111" i="8"/>
  <c r="DF111" i="8"/>
  <c r="CY111" i="8"/>
  <c r="DC111" i="8"/>
  <c r="CZ111" i="8"/>
  <c r="DD111" i="8"/>
  <c r="BI26" i="8"/>
  <c r="BM26" i="8" s="1"/>
  <c r="DS26" i="8"/>
  <c r="DJ26" i="8"/>
  <c r="DN26" i="8"/>
  <c r="DK26" i="8"/>
  <c r="DO26" i="8"/>
  <c r="DL26" i="8"/>
  <c r="DP26" i="8"/>
  <c r="DM26" i="8"/>
  <c r="DQ26" i="8"/>
  <c r="CZ26" i="8"/>
  <c r="DD26" i="8"/>
  <c r="DH26" i="8"/>
  <c r="DA26" i="8"/>
  <c r="DE26" i="8"/>
  <c r="DF26" i="8"/>
  <c r="CY26" i="8"/>
  <c r="DB26" i="8"/>
  <c r="DC26" i="8"/>
  <c r="BI4" i="8"/>
  <c r="L4" i="8" s="1"/>
  <c r="DM4" i="8"/>
  <c r="DQ4" i="8"/>
  <c r="DS4" i="8"/>
  <c r="DJ4" i="8"/>
  <c r="DN4" i="8"/>
  <c r="DK4" i="8"/>
  <c r="DO4" i="8"/>
  <c r="DL4" i="8"/>
  <c r="DP4" i="8"/>
  <c r="DH4" i="8"/>
  <c r="CZ4" i="8"/>
  <c r="DD4" i="8"/>
  <c r="DA4" i="8"/>
  <c r="DE4" i="8"/>
  <c r="DF4" i="8"/>
  <c r="CY4" i="8"/>
  <c r="DB4" i="8"/>
  <c r="DC4" i="8"/>
  <c r="BI116" i="8"/>
  <c r="BQ116" i="8" s="1"/>
  <c r="DS116" i="8"/>
  <c r="DL116" i="8"/>
  <c r="DP116" i="8"/>
  <c r="DM116" i="8"/>
  <c r="DQ116" i="8"/>
  <c r="DJ116" i="8"/>
  <c r="DN116" i="8"/>
  <c r="DK116" i="8"/>
  <c r="DO116" i="8"/>
  <c r="DH116" i="8"/>
  <c r="DA116" i="8"/>
  <c r="DE116" i="8"/>
  <c r="DB116" i="8"/>
  <c r="DF116" i="8"/>
  <c r="CY116" i="8"/>
  <c r="DC116" i="8"/>
  <c r="CZ116" i="8"/>
  <c r="DD116" i="8"/>
  <c r="BI47" i="8"/>
  <c r="BQ47" i="8" s="1"/>
  <c r="DS47" i="8"/>
  <c r="DJ47" i="8"/>
  <c r="DN47" i="8"/>
  <c r="DK47" i="8"/>
  <c r="DO47" i="8"/>
  <c r="DL47" i="8"/>
  <c r="DP47" i="8"/>
  <c r="DQ47" i="8"/>
  <c r="DM47" i="8"/>
  <c r="DH47" i="8"/>
  <c r="CZ47" i="8"/>
  <c r="DC47" i="8"/>
  <c r="CY47" i="8"/>
  <c r="DD47" i="8"/>
  <c r="DA47" i="8"/>
  <c r="DE47" i="8"/>
  <c r="DB47" i="8"/>
  <c r="DF47" i="8"/>
  <c r="BI98" i="8"/>
  <c r="BR98" i="8" s="1"/>
  <c r="DS98" i="8"/>
  <c r="DJ98" i="8"/>
  <c r="DN98" i="8"/>
  <c r="DK98" i="8"/>
  <c r="DO98" i="8"/>
  <c r="DL98" i="8"/>
  <c r="DP98" i="8"/>
  <c r="DM98" i="8"/>
  <c r="DQ98" i="8"/>
  <c r="DH98" i="8"/>
  <c r="CZ98" i="8"/>
  <c r="DD98" i="8"/>
  <c r="DB98" i="8"/>
  <c r="DF98" i="8"/>
  <c r="DC98" i="8"/>
  <c r="DE98" i="8"/>
  <c r="CY98" i="8"/>
  <c r="DA98" i="8"/>
  <c r="BK94" i="8"/>
  <c r="BS94" i="8" s="1"/>
  <c r="BT94" i="8" s="1"/>
  <c r="N94" i="8" s="1"/>
  <c r="BL185" i="8"/>
  <c r="BP185" i="8"/>
  <c r="BO143" i="8"/>
  <c r="BP143" i="8"/>
  <c r="BN143" i="8"/>
  <c r="BI188" i="8"/>
  <c r="DS188" i="8"/>
  <c r="DK188" i="8"/>
  <c r="DO188" i="8"/>
  <c r="DL188" i="8"/>
  <c r="DP188" i="8"/>
  <c r="DM188" i="8"/>
  <c r="DN188" i="8"/>
  <c r="DQ188" i="8"/>
  <c r="DJ188" i="8"/>
  <c r="DH188" i="8"/>
  <c r="CY188" i="8"/>
  <c r="DC188" i="8"/>
  <c r="CZ188" i="8"/>
  <c r="DD188" i="8"/>
  <c r="DF188" i="8"/>
  <c r="DA188" i="8"/>
  <c r="DB188" i="8"/>
  <c r="DE188" i="8"/>
  <c r="BI19" i="8"/>
  <c r="L19" i="8" s="1"/>
  <c r="DS19" i="8"/>
  <c r="DJ19" i="8"/>
  <c r="DN19" i="8"/>
  <c r="DK19" i="8"/>
  <c r="DO19" i="8"/>
  <c r="DL19" i="8"/>
  <c r="DP19" i="8"/>
  <c r="DM19" i="8"/>
  <c r="DQ19" i="8"/>
  <c r="DH19" i="8"/>
  <c r="CZ19" i="8"/>
  <c r="DD19" i="8"/>
  <c r="DA19" i="8"/>
  <c r="DE19" i="8"/>
  <c r="DF19" i="8"/>
  <c r="CY19" i="8"/>
  <c r="DB19" i="8"/>
  <c r="DC19" i="8"/>
  <c r="BI210" i="8"/>
  <c r="L210" i="8" s="1"/>
  <c r="DS210" i="8"/>
  <c r="DK210" i="8"/>
  <c r="DO210" i="8"/>
  <c r="DL210" i="8"/>
  <c r="DP210" i="8"/>
  <c r="DM210" i="8"/>
  <c r="DN210" i="8"/>
  <c r="DQ210" i="8"/>
  <c r="DJ210" i="8"/>
  <c r="DH210" i="8"/>
  <c r="CY210" i="8"/>
  <c r="DC210" i="8"/>
  <c r="CZ210" i="8"/>
  <c r="DD210" i="8"/>
  <c r="DF210" i="8"/>
  <c r="DA210" i="8"/>
  <c r="DB210" i="8"/>
  <c r="DE210" i="8"/>
  <c r="BI61" i="8"/>
  <c r="L61" i="8" s="1"/>
  <c r="DS61" i="8"/>
  <c r="DL61" i="8"/>
  <c r="DP61" i="8"/>
  <c r="DN61" i="8"/>
  <c r="DJ61" i="8"/>
  <c r="DO61" i="8"/>
  <c r="DK61" i="8"/>
  <c r="DQ61" i="8"/>
  <c r="DM61" i="8"/>
  <c r="DH61" i="8"/>
  <c r="CZ61" i="8"/>
  <c r="DD61" i="8"/>
  <c r="DB61" i="8"/>
  <c r="DF61" i="8"/>
  <c r="DC61" i="8"/>
  <c r="DE61" i="8"/>
  <c r="CY61" i="8"/>
  <c r="DA61" i="8"/>
  <c r="BI49" i="8"/>
  <c r="BT49" i="8" s="1"/>
  <c r="DS49" i="8"/>
  <c r="DJ49" i="8"/>
  <c r="DN49" i="8"/>
  <c r="DK49" i="8"/>
  <c r="DO49" i="8"/>
  <c r="DL49" i="8"/>
  <c r="DP49" i="8"/>
  <c r="DQ49" i="8"/>
  <c r="DM49" i="8"/>
  <c r="DH49" i="8"/>
  <c r="CY49" i="8"/>
  <c r="DC49" i="8"/>
  <c r="CZ49" i="8"/>
  <c r="DD49" i="8"/>
  <c r="DA49" i="8"/>
  <c r="DE49" i="8"/>
  <c r="DB49" i="8"/>
  <c r="DF49" i="8"/>
  <c r="BI18" i="8"/>
  <c r="L18" i="8" s="1"/>
  <c r="DK18" i="8"/>
  <c r="DS18" i="8"/>
  <c r="DL18" i="8"/>
  <c r="DN18" i="8"/>
  <c r="DO18" i="8"/>
  <c r="DJ18" i="8"/>
  <c r="DP18" i="8"/>
  <c r="DM18" i="8"/>
  <c r="DQ18" i="8"/>
  <c r="CZ18" i="8"/>
  <c r="DD18" i="8"/>
  <c r="DH18" i="8"/>
  <c r="DA18" i="8"/>
  <c r="DE18" i="8"/>
  <c r="DF18" i="8"/>
  <c r="CY18" i="8"/>
  <c r="DB18" i="8"/>
  <c r="DC18" i="8"/>
  <c r="BI42" i="8"/>
  <c r="BP42" i="8" s="1"/>
  <c r="DS42" i="8"/>
  <c r="DJ42" i="8"/>
  <c r="DN42" i="8"/>
  <c r="DK42" i="8"/>
  <c r="DO42" i="8"/>
  <c r="DL42" i="8"/>
  <c r="DP42" i="8"/>
  <c r="DM42" i="8"/>
  <c r="DQ42" i="8"/>
  <c r="CZ42" i="8"/>
  <c r="DD42" i="8"/>
  <c r="DH42" i="8"/>
  <c r="DA42" i="8"/>
  <c r="DE42" i="8"/>
  <c r="DF42" i="8"/>
  <c r="CY42" i="8"/>
  <c r="DB42" i="8"/>
  <c r="DC42" i="8"/>
  <c r="BI109" i="8"/>
  <c r="L109" i="8" s="1"/>
  <c r="DS109" i="8"/>
  <c r="DL109" i="8"/>
  <c r="DP109" i="8"/>
  <c r="DM109" i="8"/>
  <c r="DQ109" i="8"/>
  <c r="DJ109" i="8"/>
  <c r="DN109" i="8"/>
  <c r="DK109" i="8"/>
  <c r="DO109" i="8"/>
  <c r="DH109" i="8"/>
  <c r="DA109" i="8"/>
  <c r="DE109" i="8"/>
  <c r="DB109" i="8"/>
  <c r="DF109" i="8"/>
  <c r="CY109" i="8"/>
  <c r="DC109" i="8"/>
  <c r="CZ109" i="8"/>
  <c r="DD109" i="8"/>
  <c r="BI89" i="8"/>
  <c r="L89" i="8" s="1"/>
  <c r="DS89" i="8"/>
  <c r="DJ89" i="8"/>
  <c r="DN89" i="8"/>
  <c r="DK89" i="8"/>
  <c r="DO89" i="8"/>
  <c r="DL89" i="8"/>
  <c r="DP89" i="8"/>
  <c r="DM89" i="8"/>
  <c r="DQ89" i="8"/>
  <c r="DH89" i="8"/>
  <c r="CZ89" i="8"/>
  <c r="DD89" i="8"/>
  <c r="DB89" i="8"/>
  <c r="DF89" i="8"/>
  <c r="DC89" i="8"/>
  <c r="DE89" i="8"/>
  <c r="CY89" i="8"/>
  <c r="DA89" i="8"/>
  <c r="BI118" i="8"/>
  <c r="BP118" i="8" s="1"/>
  <c r="DS118" i="8"/>
  <c r="DL118" i="8"/>
  <c r="DP118" i="8"/>
  <c r="DM118" i="8"/>
  <c r="DQ118" i="8"/>
  <c r="DJ118" i="8"/>
  <c r="DN118" i="8"/>
  <c r="DK118" i="8"/>
  <c r="DO118" i="8"/>
  <c r="DH118" i="8"/>
  <c r="DA118" i="8"/>
  <c r="DE118" i="8"/>
  <c r="DB118" i="8"/>
  <c r="DF118" i="8"/>
  <c r="CY118" i="8"/>
  <c r="DC118" i="8"/>
  <c r="CZ118" i="8"/>
  <c r="DD118" i="8"/>
  <c r="BI63" i="8"/>
  <c r="BO63" i="8" s="1"/>
  <c r="DS63" i="8"/>
  <c r="DL63" i="8"/>
  <c r="DP63" i="8"/>
  <c r="DN63" i="8"/>
  <c r="DJ63" i="8"/>
  <c r="DO63" i="8"/>
  <c r="DK63" i="8"/>
  <c r="DQ63" i="8"/>
  <c r="DM63" i="8"/>
  <c r="DH63" i="8"/>
  <c r="CZ63" i="8"/>
  <c r="DD63" i="8"/>
  <c r="DB63" i="8"/>
  <c r="DF63" i="8"/>
  <c r="DC63" i="8"/>
  <c r="DE63" i="8"/>
  <c r="CY63" i="8"/>
  <c r="DA63" i="8"/>
  <c r="BI48" i="8"/>
  <c r="L48" i="8" s="1"/>
  <c r="DS48" i="8"/>
  <c r="DJ48" i="8"/>
  <c r="DN48" i="8"/>
  <c r="DK48" i="8"/>
  <c r="DO48" i="8"/>
  <c r="DL48" i="8"/>
  <c r="DP48" i="8"/>
  <c r="DM48" i="8"/>
  <c r="DQ48" i="8"/>
  <c r="DH48" i="8"/>
  <c r="CY48" i="8"/>
  <c r="DC48" i="8"/>
  <c r="CZ48" i="8"/>
  <c r="DD48" i="8"/>
  <c r="DA48" i="8"/>
  <c r="DE48" i="8"/>
  <c r="DB48" i="8"/>
  <c r="DF48" i="8"/>
  <c r="BI51" i="8"/>
  <c r="L51" i="8" s="1"/>
  <c r="DS51" i="8"/>
  <c r="DJ51" i="8"/>
  <c r="DN51" i="8"/>
  <c r="DK51" i="8"/>
  <c r="DO51" i="8"/>
  <c r="DL51" i="8"/>
  <c r="DP51" i="8"/>
  <c r="DQ51" i="8"/>
  <c r="DM51" i="8"/>
  <c r="DH51" i="8"/>
  <c r="CY51" i="8"/>
  <c r="DC51" i="8"/>
  <c r="CZ51" i="8"/>
  <c r="DD51" i="8"/>
  <c r="DA51" i="8"/>
  <c r="DE51" i="8"/>
  <c r="DB51" i="8"/>
  <c r="DF51" i="8"/>
  <c r="BI97" i="8"/>
  <c r="BN97" i="8" s="1"/>
  <c r="DS97" i="8"/>
  <c r="DJ97" i="8"/>
  <c r="DN97" i="8"/>
  <c r="DK97" i="8"/>
  <c r="DO97" i="8"/>
  <c r="DL97" i="8"/>
  <c r="DP97" i="8"/>
  <c r="DM97" i="8"/>
  <c r="DQ97" i="8"/>
  <c r="DH97" i="8"/>
  <c r="CZ97" i="8"/>
  <c r="DD97" i="8"/>
  <c r="DB97" i="8"/>
  <c r="DF97" i="8"/>
  <c r="DC97" i="8"/>
  <c r="DE97" i="8"/>
  <c r="CY97" i="8"/>
  <c r="DA97" i="8"/>
  <c r="BI130" i="8"/>
  <c r="L130" i="8" s="1"/>
  <c r="DS130" i="8"/>
  <c r="DL130" i="8"/>
  <c r="DP130" i="8"/>
  <c r="DM130" i="8"/>
  <c r="DQ130" i="8"/>
  <c r="DJ130" i="8"/>
  <c r="DN130" i="8"/>
  <c r="DK130" i="8"/>
  <c r="DO130" i="8"/>
  <c r="DH130" i="8"/>
  <c r="DA130" i="8"/>
  <c r="DE130" i="8"/>
  <c r="DB130" i="8"/>
  <c r="DF130" i="8"/>
  <c r="CY130" i="8"/>
  <c r="DC130" i="8"/>
  <c r="CZ130" i="8"/>
  <c r="DD130" i="8"/>
  <c r="BI20" i="8"/>
  <c r="L20" i="8" s="1"/>
  <c r="DS20" i="8"/>
  <c r="DJ20" i="8"/>
  <c r="DN20" i="8"/>
  <c r="DK20" i="8"/>
  <c r="DO20" i="8"/>
  <c r="DL20" i="8"/>
  <c r="DP20" i="8"/>
  <c r="DM20" i="8"/>
  <c r="DQ20" i="8"/>
  <c r="DH20" i="8"/>
  <c r="CZ20" i="8"/>
  <c r="DD20" i="8"/>
  <c r="DA20" i="8"/>
  <c r="DE20" i="8"/>
  <c r="DF20" i="8"/>
  <c r="CY20" i="8"/>
  <c r="DB20" i="8"/>
  <c r="DC20" i="8"/>
  <c r="BI85" i="8"/>
  <c r="BT85" i="8" s="1"/>
  <c r="DS85" i="8"/>
  <c r="DJ85" i="8"/>
  <c r="DN85" i="8"/>
  <c r="DK85" i="8"/>
  <c r="DO85" i="8"/>
  <c r="DL85" i="8"/>
  <c r="DP85" i="8"/>
  <c r="DM85" i="8"/>
  <c r="DQ85" i="8"/>
  <c r="DH85" i="8"/>
  <c r="CZ85" i="8"/>
  <c r="DD85" i="8"/>
  <c r="DB85" i="8"/>
  <c r="DF85" i="8"/>
  <c r="DC85" i="8"/>
  <c r="DE85" i="8"/>
  <c r="CY85" i="8"/>
  <c r="DA85" i="8"/>
  <c r="BI50" i="8"/>
  <c r="DS50" i="8"/>
  <c r="DJ50" i="8"/>
  <c r="DN50" i="8"/>
  <c r="DK50" i="8"/>
  <c r="DO50" i="8"/>
  <c r="DL50" i="8"/>
  <c r="DP50" i="8"/>
  <c r="DM50" i="8"/>
  <c r="DQ50" i="8"/>
  <c r="DH50" i="8"/>
  <c r="CY50" i="8"/>
  <c r="DC50" i="8"/>
  <c r="CZ50" i="8"/>
  <c r="DD50" i="8"/>
  <c r="DA50" i="8"/>
  <c r="DE50" i="8"/>
  <c r="DB50" i="8"/>
  <c r="DF50" i="8"/>
  <c r="BI92" i="8"/>
  <c r="BQ92" i="8" s="1"/>
  <c r="DS92" i="8"/>
  <c r="DJ92" i="8"/>
  <c r="DN92" i="8"/>
  <c r="DK92" i="8"/>
  <c r="DO92" i="8"/>
  <c r="DL92" i="8"/>
  <c r="DP92" i="8"/>
  <c r="DM92" i="8"/>
  <c r="DQ92" i="8"/>
  <c r="DH92" i="8"/>
  <c r="CZ92" i="8"/>
  <c r="DD92" i="8"/>
  <c r="DB92" i="8"/>
  <c r="DF92" i="8"/>
  <c r="DC92" i="8"/>
  <c r="DE92" i="8"/>
  <c r="CY92" i="8"/>
  <c r="DA92" i="8"/>
  <c r="BI91" i="8"/>
  <c r="M91" i="8" s="1"/>
  <c r="DS91" i="8"/>
  <c r="DJ91" i="8"/>
  <c r="DN91" i="8"/>
  <c r="DK91" i="8"/>
  <c r="DO91" i="8"/>
  <c r="DL91" i="8"/>
  <c r="DP91" i="8"/>
  <c r="DM91" i="8"/>
  <c r="DQ91" i="8"/>
  <c r="DH91" i="8"/>
  <c r="CZ91" i="8"/>
  <c r="DD91" i="8"/>
  <c r="DB91" i="8"/>
  <c r="DF91" i="8"/>
  <c r="DC91" i="8"/>
  <c r="DE91" i="8"/>
  <c r="CY91" i="8"/>
  <c r="DA91" i="8"/>
  <c r="BI34" i="8"/>
  <c r="M34" i="8" s="1"/>
  <c r="DS34" i="8"/>
  <c r="DJ34" i="8"/>
  <c r="DN34" i="8"/>
  <c r="DK34" i="8"/>
  <c r="DO34" i="8"/>
  <c r="DL34" i="8"/>
  <c r="DP34" i="8"/>
  <c r="DM34" i="8"/>
  <c r="DQ34" i="8"/>
  <c r="CZ34" i="8"/>
  <c r="DD34" i="8"/>
  <c r="DH34" i="8"/>
  <c r="DA34" i="8"/>
  <c r="DE34" i="8"/>
  <c r="DF34" i="8"/>
  <c r="CY34" i="8"/>
  <c r="DB34" i="8"/>
  <c r="DC34" i="8"/>
  <c r="BI84" i="8"/>
  <c r="DS84" i="8"/>
  <c r="DJ84" i="8"/>
  <c r="DN84" i="8"/>
  <c r="DK84" i="8"/>
  <c r="DO84" i="8"/>
  <c r="DL84" i="8"/>
  <c r="DP84" i="8"/>
  <c r="DM84" i="8"/>
  <c r="DQ84" i="8"/>
  <c r="DH84" i="8"/>
  <c r="CZ84" i="8"/>
  <c r="DD84" i="8"/>
  <c r="DB84" i="8"/>
  <c r="DF84" i="8"/>
  <c r="DC84" i="8"/>
  <c r="DE84" i="8"/>
  <c r="CY84" i="8"/>
  <c r="DA84" i="8"/>
  <c r="BI80" i="8"/>
  <c r="L80" i="8" s="1"/>
  <c r="DS80" i="8"/>
  <c r="DL80" i="8"/>
  <c r="DP80" i="8"/>
  <c r="DK80" i="8"/>
  <c r="DQ80" i="8"/>
  <c r="DM80" i="8"/>
  <c r="DN80" i="8"/>
  <c r="DJ80" i="8"/>
  <c r="DO80" i="8"/>
  <c r="DH80" i="8"/>
  <c r="CZ80" i="8"/>
  <c r="DD80" i="8"/>
  <c r="DB80" i="8"/>
  <c r="DF80" i="8"/>
  <c r="DC80" i="8"/>
  <c r="DE80" i="8"/>
  <c r="CY80" i="8"/>
  <c r="DA80" i="8"/>
  <c r="BI69" i="8"/>
  <c r="BS69" i="8" s="1"/>
  <c r="DS69" i="8"/>
  <c r="DL69" i="8"/>
  <c r="DP69" i="8"/>
  <c r="DN69" i="8"/>
  <c r="DJ69" i="8"/>
  <c r="DO69" i="8"/>
  <c r="DK69" i="8"/>
  <c r="DQ69" i="8"/>
  <c r="DM69" i="8"/>
  <c r="DH69" i="8"/>
  <c r="CZ69" i="8"/>
  <c r="DD69" i="8"/>
  <c r="DB69" i="8"/>
  <c r="DF69" i="8"/>
  <c r="DC69" i="8"/>
  <c r="DE69" i="8"/>
  <c r="CY69" i="8"/>
  <c r="DA69" i="8"/>
  <c r="BI12" i="8"/>
  <c r="BL12" i="8" s="1"/>
  <c r="DS12" i="8"/>
  <c r="DK12" i="8"/>
  <c r="DO12" i="8"/>
  <c r="DL12" i="8"/>
  <c r="DP12" i="8"/>
  <c r="DN12" i="8"/>
  <c r="DQ12" i="8"/>
  <c r="DJ12" i="8"/>
  <c r="DM12" i="8"/>
  <c r="DH12" i="8"/>
  <c r="CZ12" i="8"/>
  <c r="DD12" i="8"/>
  <c r="DA12" i="8"/>
  <c r="DE12" i="8"/>
  <c r="DF12" i="8"/>
  <c r="CY12" i="8"/>
  <c r="DB12" i="8"/>
  <c r="DC12" i="8"/>
  <c r="BI70" i="8"/>
  <c r="BQ70" i="8" s="1"/>
  <c r="DS70" i="8"/>
  <c r="DL70" i="8"/>
  <c r="DP70" i="8"/>
  <c r="DK70" i="8"/>
  <c r="DQ70" i="8"/>
  <c r="DM70" i="8"/>
  <c r="DN70" i="8"/>
  <c r="DJ70" i="8"/>
  <c r="DO70" i="8"/>
  <c r="DH70" i="8"/>
  <c r="CZ70" i="8"/>
  <c r="DD70" i="8"/>
  <c r="DB70" i="8"/>
  <c r="DF70" i="8"/>
  <c r="DC70" i="8"/>
  <c r="DE70" i="8"/>
  <c r="CY70" i="8"/>
  <c r="DA70" i="8"/>
  <c r="BI95" i="8"/>
  <c r="M95" i="8" s="1"/>
  <c r="DS95" i="8"/>
  <c r="DJ95" i="8"/>
  <c r="DN95" i="8"/>
  <c r="DK95" i="8"/>
  <c r="DO95" i="8"/>
  <c r="DL95" i="8"/>
  <c r="DP95" i="8"/>
  <c r="DM95" i="8"/>
  <c r="DQ95" i="8"/>
  <c r="DH95" i="8"/>
  <c r="CZ95" i="8"/>
  <c r="DD95" i="8"/>
  <c r="DB95" i="8"/>
  <c r="DF95" i="8"/>
  <c r="DC95" i="8"/>
  <c r="DE95" i="8"/>
  <c r="CY95" i="8"/>
  <c r="DA95" i="8"/>
  <c r="BI64" i="8"/>
  <c r="L64" i="8" s="1"/>
  <c r="DS64" i="8"/>
  <c r="DL64" i="8"/>
  <c r="DP64" i="8"/>
  <c r="DK64" i="8"/>
  <c r="DQ64" i="8"/>
  <c r="DM64" i="8"/>
  <c r="DN64" i="8"/>
  <c r="DJ64" i="8"/>
  <c r="DO64" i="8"/>
  <c r="DH64" i="8"/>
  <c r="CZ64" i="8"/>
  <c r="DD64" i="8"/>
  <c r="DB64" i="8"/>
  <c r="DF64" i="8"/>
  <c r="DC64" i="8"/>
  <c r="DE64" i="8"/>
  <c r="CY64" i="8"/>
  <c r="DA64" i="8"/>
  <c r="BI27" i="8"/>
  <c r="M27" i="8" s="1"/>
  <c r="DS27" i="8"/>
  <c r="DJ27" i="8"/>
  <c r="DN27" i="8"/>
  <c r="DK27" i="8"/>
  <c r="DO27" i="8"/>
  <c r="DL27" i="8"/>
  <c r="DP27" i="8"/>
  <c r="DM27" i="8"/>
  <c r="DQ27" i="8"/>
  <c r="DH27" i="8"/>
  <c r="CZ27" i="8"/>
  <c r="DD27" i="8"/>
  <c r="DA27" i="8"/>
  <c r="DE27" i="8"/>
  <c r="DF27" i="8"/>
  <c r="CY27" i="8"/>
  <c r="DB27" i="8"/>
  <c r="DC27" i="8"/>
  <c r="BI135" i="8"/>
  <c r="BM135" i="8" s="1"/>
  <c r="DS135" i="8"/>
  <c r="DL135" i="8"/>
  <c r="DP135" i="8"/>
  <c r="DM135" i="8"/>
  <c r="DQ135" i="8"/>
  <c r="DJ135" i="8"/>
  <c r="DN135" i="8"/>
  <c r="DK135" i="8"/>
  <c r="DO135" i="8"/>
  <c r="DH135" i="8"/>
  <c r="DA135" i="8"/>
  <c r="DE135" i="8"/>
  <c r="DB135" i="8"/>
  <c r="DF135" i="8"/>
  <c r="CY135" i="8"/>
  <c r="DC135" i="8"/>
  <c r="CZ135" i="8"/>
  <c r="DD135" i="8"/>
  <c r="BI115" i="8"/>
  <c r="L115" i="8" s="1"/>
  <c r="DS115" i="8"/>
  <c r="DL115" i="8"/>
  <c r="DP115" i="8"/>
  <c r="DM115" i="8"/>
  <c r="DQ115" i="8"/>
  <c r="DJ115" i="8"/>
  <c r="DN115" i="8"/>
  <c r="DK115" i="8"/>
  <c r="DO115" i="8"/>
  <c r="DH115" i="8"/>
  <c r="DA115" i="8"/>
  <c r="DE115" i="8"/>
  <c r="DB115" i="8"/>
  <c r="DF115" i="8"/>
  <c r="CY115" i="8"/>
  <c r="DC115" i="8"/>
  <c r="CZ115" i="8"/>
  <c r="DD115" i="8"/>
  <c r="BI17" i="8"/>
  <c r="L17" i="8" s="1"/>
  <c r="DS17" i="8"/>
  <c r="DK17" i="8"/>
  <c r="DO17" i="8"/>
  <c r="DL17" i="8"/>
  <c r="DP17" i="8"/>
  <c r="DN17" i="8"/>
  <c r="DQ17" i="8"/>
  <c r="DJ17" i="8"/>
  <c r="DM17" i="8"/>
  <c r="DH17" i="8"/>
  <c r="CZ17" i="8"/>
  <c r="DD17" i="8"/>
  <c r="DA17" i="8"/>
  <c r="DE17" i="8"/>
  <c r="DF17" i="8"/>
  <c r="CY17" i="8"/>
  <c r="DB17" i="8"/>
  <c r="DC17" i="8"/>
  <c r="BI120" i="8"/>
  <c r="BS120" i="8" s="1"/>
  <c r="DS120" i="8"/>
  <c r="DL120" i="8"/>
  <c r="DP120" i="8"/>
  <c r="DM120" i="8"/>
  <c r="DQ120" i="8"/>
  <c r="DJ120" i="8"/>
  <c r="DN120" i="8"/>
  <c r="DK120" i="8"/>
  <c r="DO120" i="8"/>
  <c r="DH120" i="8"/>
  <c r="DA120" i="8"/>
  <c r="DE120" i="8"/>
  <c r="DB120" i="8"/>
  <c r="DF120" i="8"/>
  <c r="CY120" i="8"/>
  <c r="DC120" i="8"/>
  <c r="CZ120" i="8"/>
  <c r="DD120" i="8"/>
  <c r="BI112" i="8"/>
  <c r="BQ112" i="8" s="1"/>
  <c r="DS112" i="8"/>
  <c r="DL112" i="8"/>
  <c r="DP112" i="8"/>
  <c r="DM112" i="8"/>
  <c r="DQ112" i="8"/>
  <c r="DJ112" i="8"/>
  <c r="DN112" i="8"/>
  <c r="DK112" i="8"/>
  <c r="DO112" i="8"/>
  <c r="DH112" i="8"/>
  <c r="DA112" i="8"/>
  <c r="DE112" i="8"/>
  <c r="DB112" i="8"/>
  <c r="DF112" i="8"/>
  <c r="CY112" i="8"/>
  <c r="DC112" i="8"/>
  <c r="CZ112" i="8"/>
  <c r="DD112" i="8"/>
  <c r="BI14" i="8"/>
  <c r="BR14" i="8" s="1"/>
  <c r="DK14" i="8"/>
  <c r="DO14" i="8"/>
  <c r="DS14" i="8"/>
  <c r="DL14" i="8"/>
  <c r="DP14" i="8"/>
  <c r="DN14" i="8"/>
  <c r="DQ14" i="8"/>
  <c r="DJ14" i="8"/>
  <c r="DM14" i="8"/>
  <c r="DH14" i="8"/>
  <c r="CZ14" i="8"/>
  <c r="DD14" i="8"/>
  <c r="DA14" i="8"/>
  <c r="DE14" i="8"/>
  <c r="DF14" i="8"/>
  <c r="CY14" i="8"/>
  <c r="DB14" i="8"/>
  <c r="DC14" i="8"/>
  <c r="BN185" i="8"/>
  <c r="BO185" i="8"/>
  <c r="L185" i="8"/>
  <c r="BK143" i="8"/>
  <c r="BS143" i="8"/>
  <c r="L143" i="8"/>
  <c r="BI190" i="8"/>
  <c r="BQ190" i="8" s="1"/>
  <c r="DS190" i="8"/>
  <c r="DK190" i="8"/>
  <c r="DO190" i="8"/>
  <c r="DL190" i="8"/>
  <c r="DP190" i="8"/>
  <c r="DM190" i="8"/>
  <c r="DN190" i="8"/>
  <c r="DQ190" i="8"/>
  <c r="DJ190" i="8"/>
  <c r="DH190" i="8"/>
  <c r="CY190" i="8"/>
  <c r="DC190" i="8"/>
  <c r="CZ190" i="8"/>
  <c r="DD190" i="8"/>
  <c r="DF190" i="8"/>
  <c r="DA190" i="8"/>
  <c r="DB190" i="8"/>
  <c r="DE190" i="8"/>
  <c r="BI44" i="8"/>
  <c r="L44" i="8" s="1"/>
  <c r="DS44" i="8"/>
  <c r="DJ44" i="8"/>
  <c r="DN44" i="8"/>
  <c r="DK44" i="8"/>
  <c r="DO44" i="8"/>
  <c r="DL44" i="8"/>
  <c r="DP44" i="8"/>
  <c r="DM44" i="8"/>
  <c r="DQ44" i="8"/>
  <c r="DH44" i="8"/>
  <c r="CZ44" i="8"/>
  <c r="DD44" i="8"/>
  <c r="DA44" i="8"/>
  <c r="DE44" i="8"/>
  <c r="DF44" i="8"/>
  <c r="CY44" i="8"/>
  <c r="DB44" i="8"/>
  <c r="DC44" i="8"/>
  <c r="BI56" i="8"/>
  <c r="M56" i="8" s="1"/>
  <c r="DS56" i="8"/>
  <c r="DL56" i="8"/>
  <c r="DP56" i="8"/>
  <c r="DK56" i="8"/>
  <c r="DQ56" i="8"/>
  <c r="DM56" i="8"/>
  <c r="DN56" i="8"/>
  <c r="DJ56" i="8"/>
  <c r="DO56" i="8"/>
  <c r="DH56" i="8"/>
  <c r="CY56" i="8"/>
  <c r="DC56" i="8"/>
  <c r="CZ56" i="8"/>
  <c r="DD56" i="8"/>
  <c r="DA56" i="8"/>
  <c r="DE56" i="8"/>
  <c r="DB56" i="8"/>
  <c r="DF56" i="8"/>
  <c r="BI30" i="8"/>
  <c r="L30" i="8" s="1"/>
  <c r="DS30" i="8"/>
  <c r="DJ30" i="8"/>
  <c r="DN30" i="8"/>
  <c r="DK30" i="8"/>
  <c r="DO30" i="8"/>
  <c r="DL30" i="8"/>
  <c r="DP30" i="8"/>
  <c r="DM30" i="8"/>
  <c r="DQ30" i="8"/>
  <c r="DH30" i="8"/>
  <c r="CZ30" i="8"/>
  <c r="DD30" i="8"/>
  <c r="DA30" i="8"/>
  <c r="DE30" i="8"/>
  <c r="DF30" i="8"/>
  <c r="CY30" i="8"/>
  <c r="DB30" i="8"/>
  <c r="DC30" i="8"/>
  <c r="BI103" i="8"/>
  <c r="BQ103" i="8" s="1"/>
  <c r="DS103" i="8"/>
  <c r="DL103" i="8"/>
  <c r="DP103" i="8"/>
  <c r="DM103" i="8"/>
  <c r="DQ103" i="8"/>
  <c r="DJ103" i="8"/>
  <c r="DN103" i="8"/>
  <c r="DK103" i="8"/>
  <c r="DO103" i="8"/>
  <c r="DH103" i="8"/>
  <c r="CZ103" i="8"/>
  <c r="DD103" i="8"/>
  <c r="DB103" i="8"/>
  <c r="DF103" i="8"/>
  <c r="DC103" i="8"/>
  <c r="DE103" i="8"/>
  <c r="CY103" i="8"/>
  <c r="DA103" i="8"/>
  <c r="BI131" i="8"/>
  <c r="BR131" i="8" s="1"/>
  <c r="DS131" i="8"/>
  <c r="DL131" i="8"/>
  <c r="DP131" i="8"/>
  <c r="DM131" i="8"/>
  <c r="DQ131" i="8"/>
  <c r="DJ131" i="8"/>
  <c r="DN131" i="8"/>
  <c r="DK131" i="8"/>
  <c r="DO131" i="8"/>
  <c r="DH131" i="8"/>
  <c r="DA131" i="8"/>
  <c r="DE131" i="8"/>
  <c r="DB131" i="8"/>
  <c r="DF131" i="8"/>
  <c r="CY131" i="8"/>
  <c r="DC131" i="8"/>
  <c r="CZ131" i="8"/>
  <c r="DD131" i="8"/>
  <c r="BI16" i="8"/>
  <c r="M16" i="8" s="1"/>
  <c r="DS16" i="8"/>
  <c r="DK16" i="8"/>
  <c r="DO16" i="8"/>
  <c r="DL16" i="8"/>
  <c r="DP16" i="8"/>
  <c r="DN16" i="8"/>
  <c r="DQ16" i="8"/>
  <c r="DJ16" i="8"/>
  <c r="DM16" i="8"/>
  <c r="DH16" i="8"/>
  <c r="CZ16" i="8"/>
  <c r="DD16" i="8"/>
  <c r="DA16" i="8"/>
  <c r="DE16" i="8"/>
  <c r="DF16" i="8"/>
  <c r="CY16" i="8"/>
  <c r="DB16" i="8"/>
  <c r="DC16" i="8"/>
  <c r="BI36" i="8"/>
  <c r="BN36" i="8" s="1"/>
  <c r="DS36" i="8"/>
  <c r="DJ36" i="8"/>
  <c r="DN36" i="8"/>
  <c r="DK36" i="8"/>
  <c r="DO36" i="8"/>
  <c r="DL36" i="8"/>
  <c r="DP36" i="8"/>
  <c r="DM36" i="8"/>
  <c r="DQ36" i="8"/>
  <c r="DH36" i="8"/>
  <c r="CZ36" i="8"/>
  <c r="DD36" i="8"/>
  <c r="DA36" i="8"/>
  <c r="DE36" i="8"/>
  <c r="DF36" i="8"/>
  <c r="CY36" i="8"/>
  <c r="DB36" i="8"/>
  <c r="DC36" i="8"/>
  <c r="BI29" i="8"/>
  <c r="BQ29" i="8" s="1"/>
  <c r="DS29" i="8"/>
  <c r="DJ29" i="8"/>
  <c r="DN29" i="8"/>
  <c r="DK29" i="8"/>
  <c r="DO29" i="8"/>
  <c r="DL29" i="8"/>
  <c r="DP29" i="8"/>
  <c r="DM29" i="8"/>
  <c r="DQ29" i="8"/>
  <c r="DH29" i="8"/>
  <c r="CZ29" i="8"/>
  <c r="DD29" i="8"/>
  <c r="DA29" i="8"/>
  <c r="DE29" i="8"/>
  <c r="DF29" i="8"/>
  <c r="CY29" i="8"/>
  <c r="DB29" i="8"/>
  <c r="DC29" i="8"/>
  <c r="BI128" i="8"/>
  <c r="BR128" i="8" s="1"/>
  <c r="DS128" i="8"/>
  <c r="DL128" i="8"/>
  <c r="DP128" i="8"/>
  <c r="DM128" i="8"/>
  <c r="DQ128" i="8"/>
  <c r="DJ128" i="8"/>
  <c r="DN128" i="8"/>
  <c r="DK128" i="8"/>
  <c r="DO128" i="8"/>
  <c r="DH128" i="8"/>
  <c r="DA128" i="8"/>
  <c r="DE128" i="8"/>
  <c r="DB128" i="8"/>
  <c r="DF128" i="8"/>
  <c r="CY128" i="8"/>
  <c r="DC128" i="8"/>
  <c r="CZ128" i="8"/>
  <c r="DD128" i="8"/>
  <c r="BI53" i="8"/>
  <c r="L53" i="8" s="1"/>
  <c r="DS53" i="8"/>
  <c r="DJ53" i="8"/>
  <c r="DN53" i="8"/>
  <c r="DK53" i="8"/>
  <c r="DO53" i="8"/>
  <c r="DL53" i="8"/>
  <c r="DP53" i="8"/>
  <c r="DQ53" i="8"/>
  <c r="DM53" i="8"/>
  <c r="DH53" i="8"/>
  <c r="CY53" i="8"/>
  <c r="DC53" i="8"/>
  <c r="CZ53" i="8"/>
  <c r="DD53" i="8"/>
  <c r="DA53" i="8"/>
  <c r="DE53" i="8"/>
  <c r="DB53" i="8"/>
  <c r="DF53" i="8"/>
  <c r="BI90" i="8"/>
  <c r="BP90" i="8" s="1"/>
  <c r="DS90" i="8"/>
  <c r="DJ90" i="8"/>
  <c r="DN90" i="8"/>
  <c r="DK90" i="8"/>
  <c r="DO90" i="8"/>
  <c r="DL90" i="8"/>
  <c r="DP90" i="8"/>
  <c r="DM90" i="8"/>
  <c r="DQ90" i="8"/>
  <c r="DH90" i="8"/>
  <c r="CZ90" i="8"/>
  <c r="DD90" i="8"/>
  <c r="DB90" i="8"/>
  <c r="DF90" i="8"/>
  <c r="DC90" i="8"/>
  <c r="DE90" i="8"/>
  <c r="CY90" i="8"/>
  <c r="DA90" i="8"/>
  <c r="BI202" i="8"/>
  <c r="BO202" i="8" s="1"/>
  <c r="DS202" i="8"/>
  <c r="DK202" i="8"/>
  <c r="DO202" i="8"/>
  <c r="DL202" i="8"/>
  <c r="DP202" i="8"/>
  <c r="DM202" i="8"/>
  <c r="DN202" i="8"/>
  <c r="DQ202" i="8"/>
  <c r="DJ202" i="8"/>
  <c r="DH202" i="8"/>
  <c r="CY202" i="8"/>
  <c r="DC202" i="8"/>
  <c r="CZ202" i="8"/>
  <c r="DD202" i="8"/>
  <c r="DF202" i="8"/>
  <c r="DA202" i="8"/>
  <c r="DB202" i="8"/>
  <c r="DE202" i="8"/>
  <c r="BI40" i="8"/>
  <c r="L40" i="8" s="1"/>
  <c r="DS40" i="8"/>
  <c r="DJ40" i="8"/>
  <c r="DN40" i="8"/>
  <c r="DK40" i="8"/>
  <c r="DO40" i="8"/>
  <c r="DL40" i="8"/>
  <c r="DP40" i="8"/>
  <c r="DM40" i="8"/>
  <c r="DQ40" i="8"/>
  <c r="DH40" i="8"/>
  <c r="CZ40" i="8"/>
  <c r="DD40" i="8"/>
  <c r="DA40" i="8"/>
  <c r="DE40" i="8"/>
  <c r="DF40" i="8"/>
  <c r="CY40" i="8"/>
  <c r="DB40" i="8"/>
  <c r="DC40" i="8"/>
  <c r="BM185" i="8"/>
  <c r="BQ185" i="8"/>
  <c r="BM143" i="8"/>
  <c r="BL143" i="8"/>
  <c r="BS114" i="8"/>
  <c r="BT114" i="8" s="1"/>
  <c r="BV114" i="8" s="1"/>
  <c r="BW114" i="8" s="1"/>
  <c r="BS149" i="8"/>
  <c r="BT149" i="8" s="1"/>
  <c r="O149" i="8" s="1"/>
  <c r="BS3" i="8"/>
  <c r="BT3" i="8" s="1"/>
  <c r="BV3" i="8" s="1"/>
  <c r="BW3" i="8" s="1"/>
  <c r="BS146" i="8"/>
  <c r="BT146" i="8" s="1"/>
  <c r="BV146" i="8" s="1"/>
  <c r="BW146" i="8" s="1"/>
  <c r="BS125" i="8"/>
  <c r="BT125" i="8" s="1"/>
  <c r="BV125" i="8" s="1"/>
  <c r="BW125" i="8" s="1"/>
  <c r="BS74" i="8"/>
  <c r="BT74" i="8" s="1"/>
  <c r="BV74" i="8" s="1"/>
  <c r="BW74" i="8" s="1"/>
  <c r="BS184" i="8"/>
  <c r="BT184" i="8" s="1"/>
  <c r="N184" i="8" s="1"/>
  <c r="BS28" i="8"/>
  <c r="BT28" i="8" s="1"/>
  <c r="BS124" i="8"/>
  <c r="BT124" i="8" s="1"/>
  <c r="N124" i="8" s="1"/>
  <c r="O13" i="8"/>
  <c r="BS55" i="8"/>
  <c r="BT55" i="8" s="1"/>
  <c r="BV55" i="8" s="1"/>
  <c r="BW55" i="8" s="1"/>
  <c r="N13" i="8"/>
  <c r="BS117" i="8"/>
  <c r="BT117" i="8" s="1"/>
  <c r="O117" i="8" s="1"/>
  <c r="BS71" i="8"/>
  <c r="BT71" i="8" s="1"/>
  <c r="N71" i="8" s="1"/>
  <c r="BS35" i="8"/>
  <c r="BT35" i="8" s="1"/>
  <c r="O35" i="8" s="1"/>
  <c r="BS132" i="8"/>
  <c r="BT132" i="8" s="1"/>
  <c r="BV132" i="8" s="1"/>
  <c r="BW132" i="8" s="1"/>
  <c r="BS172" i="8"/>
  <c r="BT172" i="8" s="1"/>
  <c r="O172" i="8" s="1"/>
  <c r="BS93" i="8"/>
  <c r="BT93" i="8" s="1"/>
  <c r="N93" i="8" s="1"/>
  <c r="BS57" i="8"/>
  <c r="BT57" i="8" s="1"/>
  <c r="BV57" i="8" s="1"/>
  <c r="BW57" i="8" s="1"/>
  <c r="BS37" i="8"/>
  <c r="BT37" i="8" s="1"/>
  <c r="BV37" i="8" s="1"/>
  <c r="BW37" i="8" s="1"/>
  <c r="BS137" i="8"/>
  <c r="BT137" i="8" s="1"/>
  <c r="BV137" i="8" s="1"/>
  <c r="BW137" i="8" s="1"/>
  <c r="BS5" i="8"/>
  <c r="BT5" i="8" s="1"/>
  <c r="BV5" i="8" s="1"/>
  <c r="BW5" i="8" s="1"/>
  <c r="BS187" i="8"/>
  <c r="BT187" i="8" s="1"/>
  <c r="BV187" i="8" s="1"/>
  <c r="BW187" i="8" s="1"/>
  <c r="P75" i="8"/>
  <c r="Q75" i="8"/>
  <c r="R75" i="8" s="1"/>
  <c r="BV100" i="8"/>
  <c r="BW100" i="8" s="1"/>
  <c r="O100" i="8"/>
  <c r="N100" i="8"/>
  <c r="BV129" i="8"/>
  <c r="BW129" i="8" s="1"/>
  <c r="O129" i="8"/>
  <c r="N129" i="8"/>
  <c r="BV104" i="8"/>
  <c r="BW104" i="8" s="1"/>
  <c r="O104" i="8"/>
  <c r="N104" i="8"/>
  <c r="BP10" i="8"/>
  <c r="BM10" i="8"/>
  <c r="L82" i="8"/>
  <c r="BP82" i="8"/>
  <c r="BM82" i="8"/>
  <c r="L31" i="8"/>
  <c r="L96" i="8"/>
  <c r="BR96" i="8"/>
  <c r="BK96" i="8"/>
  <c r="L21" i="8"/>
  <c r="BQ21" i="8"/>
  <c r="BP21" i="8"/>
  <c r="L133" i="8"/>
  <c r="BL133" i="8"/>
  <c r="BK133" i="8"/>
  <c r="BR58" i="8"/>
  <c r="BN58" i="8"/>
  <c r="BT22" i="8"/>
  <c r="BO22" i="8"/>
  <c r="BK22" i="8"/>
  <c r="BS83" i="8"/>
  <c r="BN83" i="8"/>
  <c r="BM83" i="8"/>
  <c r="BT67" i="8"/>
  <c r="BL67" i="8"/>
  <c r="BK67" i="8"/>
  <c r="BS46" i="8"/>
  <c r="BO46" i="8"/>
  <c r="BL46" i="8"/>
  <c r="BT108" i="8"/>
  <c r="BN108" i="8"/>
  <c r="BM108" i="8"/>
  <c r="BK33" i="8"/>
  <c r="BN33" i="8"/>
  <c r="L99" i="8"/>
  <c r="BP99" i="8"/>
  <c r="BO99" i="8"/>
  <c r="BR121" i="8"/>
  <c r="BQ121" i="8"/>
  <c r="M11" i="8"/>
  <c r="BL11" i="8"/>
  <c r="BK11" i="8"/>
  <c r="L6" i="8"/>
  <c r="BP6" i="8"/>
  <c r="BM6" i="8"/>
  <c r="BL60" i="8"/>
  <c r="BK60" i="8"/>
  <c r="BM113" i="8"/>
  <c r="BL113" i="8"/>
  <c r="BK41" i="8"/>
  <c r="BN41" i="8"/>
  <c r="BO15" i="8"/>
  <c r="BP15" i="8"/>
  <c r="BT126" i="8"/>
  <c r="BQ126" i="8"/>
  <c r="BM126" i="8"/>
  <c r="BM78" i="8"/>
  <c r="BN78" i="8"/>
  <c r="M25" i="8"/>
  <c r="BO25" i="8"/>
  <c r="BL25" i="8"/>
  <c r="L106" i="8"/>
  <c r="BQ106" i="8"/>
  <c r="BM106" i="8"/>
  <c r="BQ7" i="8"/>
  <c r="BR7" i="8"/>
  <c r="M54" i="8"/>
  <c r="BM54" i="8"/>
  <c r="BL54" i="8"/>
  <c r="M119" i="8"/>
  <c r="BR119" i="8"/>
  <c r="BK119" i="8"/>
  <c r="BL72" i="8"/>
  <c r="BK72" i="8"/>
  <c r="BN138" i="8"/>
  <c r="BM138" i="8"/>
  <c r="L122" i="8"/>
  <c r="BP122" i="8"/>
  <c r="BK122" i="8"/>
  <c r="L24" i="8"/>
  <c r="BP24" i="8"/>
  <c r="BO24" i="8"/>
  <c r="L8" i="8"/>
  <c r="BP8" i="8"/>
  <c r="BO8" i="8"/>
  <c r="BL127" i="8"/>
  <c r="BK127" i="8"/>
  <c r="BP110" i="8"/>
  <c r="BT110" i="8"/>
  <c r="BP59" i="8"/>
  <c r="L23" i="8"/>
  <c r="BN23" i="8"/>
  <c r="BM23" i="8"/>
  <c r="L105" i="8"/>
  <c r="BP105" i="8"/>
  <c r="BQ105" i="8"/>
  <c r="BT68" i="8"/>
  <c r="BK68" i="8"/>
  <c r="BQ107" i="8"/>
  <c r="L79" i="8"/>
  <c r="BQ79" i="8"/>
  <c r="BR79" i="8"/>
  <c r="BR111" i="8"/>
  <c r="BK111" i="8"/>
  <c r="BP26" i="8"/>
  <c r="BQ26" i="8"/>
  <c r="BL4" i="8"/>
  <c r="L116" i="8"/>
  <c r="BN116" i="8"/>
  <c r="BM116" i="8"/>
  <c r="BO47" i="8"/>
  <c r="BP47" i="8"/>
  <c r="M98" i="8"/>
  <c r="BK98" i="8"/>
  <c r="BN98" i="8"/>
  <c r="BV154" i="8"/>
  <c r="BW154" i="8" s="1"/>
  <c r="O154" i="8"/>
  <c r="N154" i="8"/>
  <c r="BV142" i="8"/>
  <c r="BW142" i="8" s="1"/>
  <c r="O142" i="8"/>
  <c r="N142" i="8"/>
  <c r="BV189" i="8"/>
  <c r="BW189" i="8" s="1"/>
  <c r="N189" i="8"/>
  <c r="O189" i="8"/>
  <c r="BV43" i="8"/>
  <c r="BW43" i="8" s="1"/>
  <c r="BV76" i="8"/>
  <c r="BW76" i="8" s="1"/>
  <c r="N76" i="8"/>
  <c r="O76" i="8"/>
  <c r="L190" i="8"/>
  <c r="BK190" i="8"/>
  <c r="N149" i="8"/>
  <c r="BV102" i="8"/>
  <c r="BW102" i="8" s="1"/>
  <c r="O102" i="8"/>
  <c r="N102" i="8"/>
  <c r="BN19" i="8"/>
  <c r="BP19" i="8"/>
  <c r="BS210" i="8"/>
  <c r="BR30" i="8"/>
  <c r="BN30" i="8"/>
  <c r="BM61" i="8"/>
  <c r="BP61" i="8"/>
  <c r="BM103" i="8"/>
  <c r="BN103" i="8"/>
  <c r="L49" i="8"/>
  <c r="BM49" i="8"/>
  <c r="BR49" i="8"/>
  <c r="M131" i="8"/>
  <c r="BO18" i="8"/>
  <c r="BQ18" i="8"/>
  <c r="BN16" i="8"/>
  <c r="BM16" i="8"/>
  <c r="BL36" i="8"/>
  <c r="BK36" i="8"/>
  <c r="BK42" i="8"/>
  <c r="M29" i="8"/>
  <c r="BP109" i="8"/>
  <c r="BL109" i="8"/>
  <c r="BM128" i="8"/>
  <c r="BQ128" i="8"/>
  <c r="BK53" i="8"/>
  <c r="BQ53" i="8"/>
  <c r="M89" i="8"/>
  <c r="BM89" i="8"/>
  <c r="BO89" i="8"/>
  <c r="BR90" i="8"/>
  <c r="BK90" i="8"/>
  <c r="M118" i="8"/>
  <c r="BN118" i="8"/>
  <c r="BO118" i="8"/>
  <c r="M63" i="8"/>
  <c r="BL63" i="8"/>
  <c r="M202" i="8"/>
  <c r="BR202" i="8"/>
  <c r="BL48" i="8"/>
  <c r="BK48" i="8"/>
  <c r="BL40" i="8"/>
  <c r="BT40" i="8"/>
  <c r="M51" i="8"/>
  <c r="BL51" i="8"/>
  <c r="BK51" i="8"/>
  <c r="BR97" i="8"/>
  <c r="BP97" i="8"/>
  <c r="BT130" i="8"/>
  <c r="BR130" i="8"/>
  <c r="BQ130" i="8"/>
  <c r="BT20" i="8"/>
  <c r="BP20" i="8"/>
  <c r="BO20" i="8"/>
  <c r="L85" i="8"/>
  <c r="BR85" i="8"/>
  <c r="BN85" i="8"/>
  <c r="BM50" i="8"/>
  <c r="BN50" i="8"/>
  <c r="L92" i="8"/>
  <c r="BN92" i="8"/>
  <c r="BM92" i="8"/>
  <c r="BT91" i="8"/>
  <c r="BR91" i="8"/>
  <c r="BQ91" i="8"/>
  <c r="L34" i="8"/>
  <c r="BP34" i="8"/>
  <c r="BM34" i="8"/>
  <c r="BT84" i="8"/>
  <c r="BL84" i="8"/>
  <c r="BO84" i="8"/>
  <c r="BQ84" i="8"/>
  <c r="BL80" i="8"/>
  <c r="BO80" i="8"/>
  <c r="L69" i="8"/>
  <c r="BR69" i="8"/>
  <c r="BN69" i="8"/>
  <c r="M12" i="8"/>
  <c r="BR12" i="8"/>
  <c r="BQ12" i="8"/>
  <c r="M70" i="8"/>
  <c r="BO70" i="8"/>
  <c r="BL70" i="8"/>
  <c r="BR95" i="8"/>
  <c r="BT64" i="8"/>
  <c r="BP64" i="8"/>
  <c r="BO64" i="8"/>
  <c r="BQ27" i="8"/>
  <c r="BR27" i="8"/>
  <c r="BN135" i="8"/>
  <c r="BL135" i="8"/>
  <c r="BS135" i="8"/>
  <c r="BT135" i="8" s="1"/>
  <c r="BL115" i="8"/>
  <c r="BK115" i="8"/>
  <c r="BM17" i="8"/>
  <c r="BR17" i="8"/>
  <c r="BT120" i="8"/>
  <c r="BQ120" i="8"/>
  <c r="BM120" i="8"/>
  <c r="L112" i="8"/>
  <c r="M112" i="8"/>
  <c r="BM112" i="8"/>
  <c r="BN112" i="8"/>
  <c r="M14" i="8"/>
  <c r="BL14" i="8"/>
  <c r="Q9" i="8"/>
  <c r="R9" i="8" s="1"/>
  <c r="P9" i="8"/>
  <c r="BV65" i="8"/>
  <c r="BW65" i="8" s="1"/>
  <c r="N65" i="8"/>
  <c r="O65" i="8"/>
  <c r="BV153" i="8"/>
  <c r="BW153" i="8" s="1"/>
  <c r="N153" i="8"/>
  <c r="O153" i="8"/>
  <c r="BV196" i="8"/>
  <c r="BW196" i="8" s="1"/>
  <c r="O196" i="8"/>
  <c r="N196" i="8"/>
  <c r="BV147" i="8"/>
  <c r="BW147" i="8" s="1"/>
  <c r="N147" i="8"/>
  <c r="O147" i="8"/>
  <c r="BV39" i="8"/>
  <c r="BW39" i="8" s="1"/>
  <c r="N39" i="8"/>
  <c r="O39" i="8"/>
  <c r="BV143" i="8"/>
  <c r="BW143" i="8" s="1"/>
  <c r="N143" i="8"/>
  <c r="O143" i="8"/>
  <c r="BV88" i="8"/>
  <c r="BW88" i="8" s="1"/>
  <c r="Q13" i="8"/>
  <c r="R13" i="8" s="1"/>
  <c r="P13" i="8"/>
  <c r="I206" i="8"/>
  <c r="J206" i="8"/>
  <c r="K206" i="8" s="1"/>
  <c r="J198" i="8"/>
  <c r="K198" i="8" s="1"/>
  <c r="I198" i="8"/>
  <c r="I162" i="8"/>
  <c r="J162" i="8"/>
  <c r="K162" i="8" s="1"/>
  <c r="I186" i="8"/>
  <c r="J186" i="8"/>
  <c r="K186" i="8" s="1"/>
  <c r="I151" i="8"/>
  <c r="J151" i="8"/>
  <c r="K151" i="8" s="1"/>
  <c r="I209" i="8"/>
  <c r="J209" i="8"/>
  <c r="K209" i="8" s="1"/>
  <c r="I152" i="8"/>
  <c r="J152" i="8"/>
  <c r="K152" i="8" s="1"/>
  <c r="I168" i="8"/>
  <c r="J168" i="8"/>
  <c r="K168" i="8" s="1"/>
  <c r="I150" i="8"/>
  <c r="J150" i="8"/>
  <c r="K150" i="8" s="1"/>
  <c r="I176" i="8"/>
  <c r="J176" i="8"/>
  <c r="K176" i="8" s="1"/>
  <c r="I200" i="8"/>
  <c r="J200" i="8"/>
  <c r="K200" i="8" s="1"/>
  <c r="I173" i="8"/>
  <c r="J173" i="8"/>
  <c r="K173" i="8" s="1"/>
  <c r="I155" i="8"/>
  <c r="J155" i="8"/>
  <c r="K155" i="8" s="1"/>
  <c r="I193" i="8"/>
  <c r="J193" i="8"/>
  <c r="K193" i="8" s="1"/>
  <c r="I158" i="8"/>
  <c r="J158" i="8"/>
  <c r="K158" i="8" s="1"/>
  <c r="I160" i="8"/>
  <c r="J160" i="8"/>
  <c r="K160" i="8" s="1"/>
  <c r="I191" i="8"/>
  <c r="J191" i="8"/>
  <c r="K191" i="8" s="1"/>
  <c r="I169" i="8"/>
  <c r="J169" i="8"/>
  <c r="K169" i="8" s="1"/>
  <c r="I2" i="8"/>
  <c r="J2" i="8"/>
  <c r="I136" i="8"/>
  <c r="J136" i="8"/>
  <c r="K136" i="8" s="1"/>
  <c r="I174" i="8"/>
  <c r="J174" i="8"/>
  <c r="K174" i="8" s="1"/>
  <c r="I183" i="8"/>
  <c r="J183" i="8"/>
  <c r="K183" i="8" s="1"/>
  <c r="I177" i="8"/>
  <c r="J177" i="8"/>
  <c r="K177" i="8" s="1"/>
  <c r="I197" i="8"/>
  <c r="J197" i="8"/>
  <c r="K197" i="8" s="1"/>
  <c r="I175" i="8"/>
  <c r="J175" i="8"/>
  <c r="K175" i="8" s="1"/>
  <c r="I192" i="8"/>
  <c r="J192" i="8"/>
  <c r="K192" i="8" s="1"/>
  <c r="I170" i="8"/>
  <c r="J170" i="8"/>
  <c r="K170" i="8" s="1"/>
  <c r="I171" i="8"/>
  <c r="J171" i="8"/>
  <c r="K171" i="8" s="1"/>
  <c r="I180" i="8"/>
  <c r="J180" i="8"/>
  <c r="K180" i="8" s="1"/>
  <c r="I141" i="8"/>
  <c r="J141" i="8"/>
  <c r="K141" i="8" s="1"/>
  <c r="I199" i="8"/>
  <c r="J199" i="8"/>
  <c r="K199" i="8" s="1"/>
  <c r="I157" i="8"/>
  <c r="J157" i="8"/>
  <c r="K157" i="8" s="1"/>
  <c r="I178" i="8"/>
  <c r="J178" i="8"/>
  <c r="K178" i="8" s="1"/>
  <c r="I139" i="8"/>
  <c r="J139" i="8"/>
  <c r="K139" i="8" s="1"/>
  <c r="I159" i="8"/>
  <c r="J159" i="8"/>
  <c r="K159" i="8" s="1"/>
  <c r="I208" i="8"/>
  <c r="J208" i="8"/>
  <c r="K208" i="8" s="1"/>
  <c r="I144" i="8"/>
  <c r="J144" i="8"/>
  <c r="K144" i="8" s="1"/>
  <c r="I164" i="8"/>
  <c r="J164" i="8"/>
  <c r="K164" i="8" s="1"/>
  <c r="I182" i="8"/>
  <c r="J182" i="8"/>
  <c r="K182" i="8" s="1"/>
  <c r="I140" i="8"/>
  <c r="J140" i="8"/>
  <c r="K140" i="8" s="1"/>
  <c r="I195" i="8"/>
  <c r="J195" i="8"/>
  <c r="K195" i="8" s="1"/>
  <c r="I145" i="8"/>
  <c r="J145" i="8"/>
  <c r="K145" i="8" s="1"/>
  <c r="I204" i="8"/>
  <c r="J204" i="8"/>
  <c r="K204" i="8" s="1"/>
  <c r="I161" i="8"/>
  <c r="J161" i="8"/>
  <c r="K161" i="8" s="1"/>
  <c r="I166" i="8"/>
  <c r="J166" i="8"/>
  <c r="K166" i="8" s="1"/>
  <c r="I203" i="8"/>
  <c r="J203" i="8"/>
  <c r="K203" i="8" s="1"/>
  <c r="I163" i="8"/>
  <c r="J163" i="8"/>
  <c r="K163" i="8" s="1"/>
  <c r="I201" i="8"/>
  <c r="J201" i="8"/>
  <c r="K201" i="8" s="1"/>
  <c r="I167" i="8"/>
  <c r="J167" i="8"/>
  <c r="K167" i="8" s="1"/>
  <c r="I205" i="8"/>
  <c r="J205" i="8"/>
  <c r="K205" i="8" s="1"/>
  <c r="BN29" i="8" l="1"/>
  <c r="L103" i="8"/>
  <c r="M103" i="8"/>
  <c r="BM56" i="8"/>
  <c r="BP53" i="8"/>
  <c r="BS32" i="8"/>
  <c r="BT32" i="8" s="1"/>
  <c r="BV32" i="8" s="1"/>
  <c r="BW32" i="8" s="1"/>
  <c r="BS165" i="8"/>
  <c r="BT165" i="8" s="1"/>
  <c r="O165" i="8" s="1"/>
  <c r="BS87" i="8"/>
  <c r="BT87" i="8" s="1"/>
  <c r="O87" i="8" s="1"/>
  <c r="BS101" i="8"/>
  <c r="BT101" i="8" s="1"/>
  <c r="N101" i="8" s="1"/>
  <c r="BS179" i="8"/>
  <c r="BT179" i="8" s="1"/>
  <c r="O179" i="8" s="1"/>
  <c r="BS207" i="8"/>
  <c r="BT207" i="8" s="1"/>
  <c r="BV207" i="8" s="1"/>
  <c r="BW207" i="8" s="1"/>
  <c r="BN56" i="8"/>
  <c r="O88" i="8"/>
  <c r="BL17" i="8"/>
  <c r="BO17" i="8"/>
  <c r="M17" i="8"/>
  <c r="BQ64" i="8"/>
  <c r="BR64" i="8"/>
  <c r="BL64" i="8"/>
  <c r="BK69" i="8"/>
  <c r="BO69" i="8"/>
  <c r="BT69" i="8"/>
  <c r="BO91" i="8"/>
  <c r="BP91" i="8"/>
  <c r="BN91" i="8"/>
  <c r="BQ20" i="8"/>
  <c r="BR20" i="8"/>
  <c r="BL20" i="8"/>
  <c r="BM48" i="8"/>
  <c r="BN48" i="8"/>
  <c r="BN53" i="8"/>
  <c r="BM53" i="8"/>
  <c r="M53" i="8"/>
  <c r="BM109" i="8"/>
  <c r="BQ109" i="8"/>
  <c r="M109" i="8"/>
  <c r="BO16" i="8"/>
  <c r="BP16" i="8"/>
  <c r="L16" i="8"/>
  <c r="BL61" i="8"/>
  <c r="BO61" i="8"/>
  <c r="M61" i="8"/>
  <c r="N43" i="8"/>
  <c r="BK116" i="8"/>
  <c r="BL116" i="8"/>
  <c r="M116" i="8"/>
  <c r="BK79" i="8"/>
  <c r="BL79" i="8"/>
  <c r="BT79" i="8"/>
  <c r="BP23" i="8"/>
  <c r="BO23" i="8"/>
  <c r="BQ8" i="8"/>
  <c r="BR8" i="8"/>
  <c r="M8" i="8"/>
  <c r="BM72" i="8"/>
  <c r="BN72" i="8"/>
  <c r="BN106" i="8"/>
  <c r="BO106" i="8"/>
  <c r="M106" i="8"/>
  <c r="BR15" i="8"/>
  <c r="BQ15" i="8"/>
  <c r="BN6" i="8"/>
  <c r="BR6" i="8"/>
  <c r="M6" i="8"/>
  <c r="BR33" i="8"/>
  <c r="BM33" i="8"/>
  <c r="BP83" i="8"/>
  <c r="BO83" i="8"/>
  <c r="M83" i="8"/>
  <c r="BN21" i="8"/>
  <c r="BK21" i="8"/>
  <c r="BN10" i="8"/>
  <c r="BR10" i="8"/>
  <c r="BO56" i="8"/>
  <c r="BP56" i="8"/>
  <c r="L56" i="8"/>
  <c r="BN17" i="8"/>
  <c r="BK17" i="8"/>
  <c r="BM64" i="8"/>
  <c r="BS64" i="8"/>
  <c r="M64" i="8"/>
  <c r="BM69" i="8"/>
  <c r="BP69" i="8"/>
  <c r="M69" i="8"/>
  <c r="BK91" i="8"/>
  <c r="BS91" i="8"/>
  <c r="L91" i="8"/>
  <c r="BM20" i="8"/>
  <c r="BS20" i="8"/>
  <c r="M20" i="8"/>
  <c r="BQ48" i="8"/>
  <c r="BR48" i="8"/>
  <c r="M48" i="8"/>
  <c r="BL53" i="8"/>
  <c r="BO53" i="8"/>
  <c r="BT53" i="8"/>
  <c r="BV53" i="8" s="1"/>
  <c r="BW53" i="8" s="1"/>
  <c r="BK109" i="8"/>
  <c r="BR109" i="8"/>
  <c r="BK16" i="8"/>
  <c r="BL16" i="8"/>
  <c r="BR61" i="8"/>
  <c r="BK61" i="8"/>
  <c r="P38" i="8"/>
  <c r="BP116" i="8"/>
  <c r="BO116" i="8"/>
  <c r="BP79" i="8"/>
  <c r="BO79" i="8"/>
  <c r="M79" i="8"/>
  <c r="BK23" i="8"/>
  <c r="BL23" i="8"/>
  <c r="M23" i="8"/>
  <c r="BM8" i="8"/>
  <c r="BN8" i="8"/>
  <c r="BQ72" i="8"/>
  <c r="BR72" i="8"/>
  <c r="M72" i="8"/>
  <c r="BL106" i="8"/>
  <c r="BP106" i="8"/>
  <c r="BM15" i="8"/>
  <c r="BN15" i="8"/>
  <c r="L15" i="8"/>
  <c r="BL6" i="8"/>
  <c r="BQ6" i="8"/>
  <c r="BS6" i="8"/>
  <c r="BP33" i="8"/>
  <c r="BQ33" i="8"/>
  <c r="L33" i="8"/>
  <c r="BK83" i="8"/>
  <c r="BL83" i="8"/>
  <c r="BT83" i="8"/>
  <c r="BL21" i="8"/>
  <c r="BO21" i="8"/>
  <c r="M21" i="8"/>
  <c r="BL10" i="8"/>
  <c r="BQ10" i="8"/>
  <c r="M10" i="8"/>
  <c r="BK56" i="8"/>
  <c r="BL56" i="8"/>
  <c r="O38" i="8"/>
  <c r="BP17" i="8"/>
  <c r="BQ17" i="8"/>
  <c r="BK64" i="8"/>
  <c r="BN64" i="8"/>
  <c r="BL69" i="8"/>
  <c r="BQ69" i="8"/>
  <c r="BM91" i="8"/>
  <c r="BL91" i="8"/>
  <c r="BK20" i="8"/>
  <c r="BN20" i="8"/>
  <c r="BO48" i="8"/>
  <c r="BP48" i="8"/>
  <c r="BR53" i="8"/>
  <c r="BS53" i="8"/>
  <c r="BN109" i="8"/>
  <c r="BO109" i="8"/>
  <c r="BQ16" i="8"/>
  <c r="BR16" i="8"/>
  <c r="BN61" i="8"/>
  <c r="BQ61" i="8"/>
  <c r="N114" i="8"/>
  <c r="BR116" i="8"/>
  <c r="BM79" i="8"/>
  <c r="BN79" i="8"/>
  <c r="BR23" i="8"/>
  <c r="BK8" i="8"/>
  <c r="BO72" i="8"/>
  <c r="BP72" i="8"/>
  <c r="BK106" i="8"/>
  <c r="BK15" i="8"/>
  <c r="BL15" i="8"/>
  <c r="BK6" i="8"/>
  <c r="BO6" i="8"/>
  <c r="BL33" i="8"/>
  <c r="BO33" i="8"/>
  <c r="BR83" i="8"/>
  <c r="BQ83" i="8"/>
  <c r="BR21" i="8"/>
  <c r="BK10" i="8"/>
  <c r="BO10" i="8"/>
  <c r="BQ56" i="8"/>
  <c r="BR56" i="8"/>
  <c r="BN202" i="8"/>
  <c r="BM202" i="8"/>
  <c r="BL202" i="8"/>
  <c r="BK202" i="8"/>
  <c r="L29" i="8"/>
  <c r="BS29" i="8"/>
  <c r="BR29" i="8"/>
  <c r="BT29" i="8"/>
  <c r="BO29" i="8"/>
  <c r="BL29" i="8"/>
  <c r="BR190" i="8"/>
  <c r="BN190" i="8"/>
  <c r="BP190" i="8"/>
  <c r="BL190" i="8"/>
  <c r="L84" i="8"/>
  <c r="BN84" i="8"/>
  <c r="BK84" i="8"/>
  <c r="M84" i="8"/>
  <c r="BS84" i="8"/>
  <c r="BM84" i="8"/>
  <c r="L50" i="8"/>
  <c r="BO50" i="8"/>
  <c r="BK50" i="8"/>
  <c r="M50" i="8"/>
  <c r="BQ50" i="8"/>
  <c r="BL50" i="8"/>
  <c r="BO112" i="8"/>
  <c r="BK135" i="8"/>
  <c r="L70" i="8"/>
  <c r="BR84" i="8"/>
  <c r="BP84" i="8"/>
  <c r="BP50" i="8"/>
  <c r="BP202" i="8"/>
  <c r="BP29" i="8"/>
  <c r="BK29" i="8"/>
  <c r="BK18" i="8"/>
  <c r="BM19" i="8"/>
  <c r="BO190" i="8"/>
  <c r="M190" i="8"/>
  <c r="BO68" i="8"/>
  <c r="BS110" i="8"/>
  <c r="BS122" i="8"/>
  <c r="BO113" i="8"/>
  <c r="BV28" i="8"/>
  <c r="BW28" i="8" s="1"/>
  <c r="O28" i="8"/>
  <c r="BL118" i="8"/>
  <c r="BK118" i="8"/>
  <c r="L118" i="8"/>
  <c r="BR118" i="8"/>
  <c r="BQ118" i="8"/>
  <c r="BP98" i="8"/>
  <c r="BL98" i="8"/>
  <c r="L98" i="8"/>
  <c r="BQ98" i="8"/>
  <c r="BM98" i="8"/>
  <c r="BR26" i="8"/>
  <c r="BN26" i="8"/>
  <c r="L26" i="8"/>
  <c r="BO26" i="8"/>
  <c r="BK26" i="8"/>
  <c r="L68" i="8"/>
  <c r="BP68" i="8"/>
  <c r="BM68" i="8"/>
  <c r="M68" i="8"/>
  <c r="BR68" i="8"/>
  <c r="BS68" i="8"/>
  <c r="BL110" i="8"/>
  <c r="BM110" i="8"/>
  <c r="BO110" i="8"/>
  <c r="L110" i="8"/>
  <c r="BR110" i="8"/>
  <c r="BK110" i="8"/>
  <c r="BN122" i="8"/>
  <c r="BT122" i="8"/>
  <c r="BQ122" i="8"/>
  <c r="BL122" i="8"/>
  <c r="BM122" i="8"/>
  <c r="BO122" i="8"/>
  <c r="BR54" i="8"/>
  <c r="BN54" i="8"/>
  <c r="L54" i="8"/>
  <c r="BO54" i="8"/>
  <c r="BK54" i="8"/>
  <c r="L78" i="8"/>
  <c r="BO78" i="8"/>
  <c r="BK78" i="8"/>
  <c r="M78" i="8"/>
  <c r="BQ78" i="8"/>
  <c r="BL78" i="8"/>
  <c r="L113" i="8"/>
  <c r="BK113" i="8"/>
  <c r="BQ113" i="8"/>
  <c r="BR113" i="8"/>
  <c r="BN113" i="8"/>
  <c r="M121" i="8"/>
  <c r="BM121" i="8"/>
  <c r="BO121" i="8"/>
  <c r="L121" i="8"/>
  <c r="BK121" i="8"/>
  <c r="BL121" i="8"/>
  <c r="L46" i="8"/>
  <c r="BP46" i="8"/>
  <c r="BM46" i="8"/>
  <c r="M46" i="8"/>
  <c r="BR46" i="8"/>
  <c r="BN46" i="8"/>
  <c r="BT46" i="8"/>
  <c r="O46" i="8" s="1"/>
  <c r="L58" i="8"/>
  <c r="BO58" i="8"/>
  <c r="BK58" i="8"/>
  <c r="BS58" i="8" s="1"/>
  <c r="BT58" i="8" s="1"/>
  <c r="M58" i="8"/>
  <c r="BQ58" i="8"/>
  <c r="BL58" i="8"/>
  <c r="BP58" i="8"/>
  <c r="BM58" i="8"/>
  <c r="M31" i="8"/>
  <c r="BL31" i="8"/>
  <c r="BK31" i="8"/>
  <c r="BO31" i="8"/>
  <c r="BP31" i="8"/>
  <c r="BQ31" i="8"/>
  <c r="BR31" i="8"/>
  <c r="BV45" i="8"/>
  <c r="BW45" i="8" s="1"/>
  <c r="Q45" i="8" s="1"/>
  <c r="R45" i="8" s="1"/>
  <c r="O45" i="8"/>
  <c r="N181" i="8"/>
  <c r="O181" i="8"/>
  <c r="BV181" i="8"/>
  <c r="BW181" i="8" s="1"/>
  <c r="P181" i="8" s="1"/>
  <c r="N194" i="8"/>
  <c r="BV194" i="8"/>
  <c r="BW194" i="8" s="1"/>
  <c r="O194" i="8"/>
  <c r="BR103" i="8"/>
  <c r="BK103" i="8"/>
  <c r="BP103" i="8"/>
  <c r="BL103" i="8"/>
  <c r="BR112" i="8"/>
  <c r="BK112" i="8"/>
  <c r="BP112" i="8"/>
  <c r="BL112" i="8"/>
  <c r="M135" i="8"/>
  <c r="BR135" i="8"/>
  <c r="BQ135" i="8"/>
  <c r="L135" i="8"/>
  <c r="BP135" i="8"/>
  <c r="BO135" i="8"/>
  <c r="BP70" i="8"/>
  <c r="BM70" i="8"/>
  <c r="BR70" i="8"/>
  <c r="BN70" i="8"/>
  <c r="M97" i="8"/>
  <c r="BM97" i="8"/>
  <c r="BQ97" i="8"/>
  <c r="L97" i="8"/>
  <c r="BK97" i="8"/>
  <c r="BO97" i="8"/>
  <c r="BP18" i="8"/>
  <c r="BM18" i="8"/>
  <c r="BR18" i="8"/>
  <c r="BN18" i="8"/>
  <c r="BQ19" i="8"/>
  <c r="BR19" i="8"/>
  <c r="M19" i="8"/>
  <c r="BL19" i="8"/>
  <c r="BK19" i="8"/>
  <c r="BK70" i="8"/>
  <c r="BR50" i="8"/>
  <c r="BL97" i="8"/>
  <c r="BQ202" i="8"/>
  <c r="L202" i="8"/>
  <c r="BM118" i="8"/>
  <c r="BM29" i="8"/>
  <c r="BL18" i="8"/>
  <c r="M18" i="8"/>
  <c r="BO103" i="8"/>
  <c r="BO19" i="8"/>
  <c r="BM190" i="8"/>
  <c r="BS190" i="8" s="1"/>
  <c r="BT190" i="8" s="1"/>
  <c r="O190" i="8" s="1"/>
  <c r="BO98" i="8"/>
  <c r="BL26" i="8"/>
  <c r="M26" i="8"/>
  <c r="BQ68" i="8"/>
  <c r="BN68" i="8"/>
  <c r="BQ110" i="8"/>
  <c r="BN110" i="8"/>
  <c r="BR122" i="8"/>
  <c r="BQ54" i="8"/>
  <c r="BR78" i="8"/>
  <c r="BP113" i="8"/>
  <c r="BN121" i="8"/>
  <c r="BK46" i="8"/>
  <c r="BM31" i="8"/>
  <c r="BQ14" i="8"/>
  <c r="BK95" i="8"/>
  <c r="BT80" i="8"/>
  <c r="BK63" i="8"/>
  <c r="L128" i="8"/>
  <c r="BO42" i="8"/>
  <c r="BM131" i="8"/>
  <c r="BQ210" i="8"/>
  <c r="BT107" i="8"/>
  <c r="BO59" i="8"/>
  <c r="BO40" i="8"/>
  <c r="L42" i="8"/>
  <c r="BQ131" i="8"/>
  <c r="BM210" i="8"/>
  <c r="BL44" i="8"/>
  <c r="BK4" i="8"/>
  <c r="BN107" i="8"/>
  <c r="Q66" i="8"/>
  <c r="R66" i="8" s="1"/>
  <c r="F66" i="10" s="1"/>
  <c r="P66" i="8"/>
  <c r="O66" i="8"/>
  <c r="N66" i="8"/>
  <c r="AF13" i="8"/>
  <c r="F13" i="10"/>
  <c r="AA205" i="8"/>
  <c r="E205" i="10"/>
  <c r="AA201" i="8"/>
  <c r="E201" i="10"/>
  <c r="AA203" i="8"/>
  <c r="E203" i="10"/>
  <c r="AA161" i="8"/>
  <c r="E161" i="10"/>
  <c r="AA145" i="8"/>
  <c r="E145" i="10"/>
  <c r="AA140" i="8"/>
  <c r="E140" i="10"/>
  <c r="AA164" i="8"/>
  <c r="E164" i="10"/>
  <c r="AA208" i="8"/>
  <c r="E208" i="10"/>
  <c r="AA139" i="8"/>
  <c r="E139" i="10"/>
  <c r="AA157" i="8"/>
  <c r="E157" i="10"/>
  <c r="AA141" i="8"/>
  <c r="E141" i="10"/>
  <c r="AA171" i="8"/>
  <c r="E171" i="10"/>
  <c r="AA192" i="8"/>
  <c r="E192" i="10"/>
  <c r="AA197" i="8"/>
  <c r="E197" i="10"/>
  <c r="AA183" i="8"/>
  <c r="E183" i="10"/>
  <c r="AA136" i="8"/>
  <c r="E136" i="10"/>
  <c r="AA169" i="8"/>
  <c r="E169" i="10"/>
  <c r="AA160" i="8"/>
  <c r="E160" i="10"/>
  <c r="AA193" i="8"/>
  <c r="E193" i="10"/>
  <c r="AA173" i="8"/>
  <c r="E173" i="10"/>
  <c r="AA176" i="8"/>
  <c r="E176" i="10"/>
  <c r="AA168" i="8"/>
  <c r="E168" i="10"/>
  <c r="AA209" i="8"/>
  <c r="E209" i="10"/>
  <c r="AA186" i="8"/>
  <c r="E186" i="10"/>
  <c r="AF75" i="8"/>
  <c r="F75" i="10"/>
  <c r="AA167" i="8"/>
  <c r="E167" i="10"/>
  <c r="AA163" i="8"/>
  <c r="E163" i="10"/>
  <c r="AA166" i="8"/>
  <c r="E166" i="10"/>
  <c r="AA204" i="8"/>
  <c r="E204" i="10"/>
  <c r="AA195" i="8"/>
  <c r="E195" i="10"/>
  <c r="AA182" i="8"/>
  <c r="E182" i="10"/>
  <c r="AA144" i="8"/>
  <c r="E144" i="10"/>
  <c r="AA159" i="8"/>
  <c r="E159" i="10"/>
  <c r="AA178" i="8"/>
  <c r="E178" i="10"/>
  <c r="AA199" i="8"/>
  <c r="E199" i="10"/>
  <c r="AA180" i="8"/>
  <c r="E180" i="10"/>
  <c r="AA170" i="8"/>
  <c r="E170" i="10"/>
  <c r="AA175" i="8"/>
  <c r="E175" i="10"/>
  <c r="AA177" i="8"/>
  <c r="E177" i="10"/>
  <c r="AA174" i="8"/>
  <c r="E174" i="10"/>
  <c r="AA191" i="8"/>
  <c r="E191" i="10"/>
  <c r="AA158" i="8"/>
  <c r="E158" i="10"/>
  <c r="AA155" i="8"/>
  <c r="E155" i="10"/>
  <c r="AA200" i="8"/>
  <c r="E200" i="10"/>
  <c r="AA150" i="8"/>
  <c r="E150" i="10"/>
  <c r="AA152" i="8"/>
  <c r="E152" i="10"/>
  <c r="AA151" i="8"/>
  <c r="E151" i="10"/>
  <c r="AA162" i="8"/>
  <c r="E162" i="10"/>
  <c r="AA206" i="8"/>
  <c r="E206" i="10"/>
  <c r="AF9" i="8"/>
  <c r="F9" i="10"/>
  <c r="AA198" i="8"/>
  <c r="E198" i="10"/>
  <c r="AA133" i="8"/>
  <c r="E133" i="10"/>
  <c r="BK44" i="8"/>
  <c r="K2" i="8"/>
  <c r="AA2" i="8" s="1"/>
  <c r="B48" i="7"/>
  <c r="BS52" i="8"/>
  <c r="BT52" i="8" s="1"/>
  <c r="O52" i="8" s="1"/>
  <c r="BS62" i="8"/>
  <c r="BT62" i="8" s="1"/>
  <c r="N62" i="8" s="1"/>
  <c r="BS156" i="8"/>
  <c r="BT156" i="8" s="1"/>
  <c r="N156" i="8" s="1"/>
  <c r="BS86" i="8"/>
  <c r="BT86" i="8" s="1"/>
  <c r="O86" i="8" s="1"/>
  <c r="BS148" i="8"/>
  <c r="BT148" i="8" s="1"/>
  <c r="O148" i="8" s="1"/>
  <c r="CI38" i="8"/>
  <c r="CP38" i="8" s="1"/>
  <c r="AF38" i="8"/>
  <c r="BL120" i="8"/>
  <c r="BP120" i="8"/>
  <c r="M120" i="8"/>
  <c r="BP27" i="8"/>
  <c r="BO27" i="8"/>
  <c r="BO12" i="8"/>
  <c r="BP12" i="8"/>
  <c r="L12" i="8"/>
  <c r="BL34" i="8"/>
  <c r="BQ34" i="8"/>
  <c r="BS34" i="8"/>
  <c r="BM85" i="8"/>
  <c r="BP85" i="8"/>
  <c r="M85" i="8"/>
  <c r="BR51" i="8"/>
  <c r="BQ51" i="8"/>
  <c r="BN90" i="8"/>
  <c r="BO90" i="8"/>
  <c r="M90" i="8"/>
  <c r="BL89" i="8"/>
  <c r="BP89" i="8"/>
  <c r="BQ36" i="8"/>
  <c r="BR36" i="8"/>
  <c r="M36" i="8"/>
  <c r="BN49" i="8"/>
  <c r="BK49" i="8"/>
  <c r="M49" i="8"/>
  <c r="BM30" i="8"/>
  <c r="BP30" i="8"/>
  <c r="N125" i="8"/>
  <c r="N28" i="8"/>
  <c r="BV149" i="8"/>
  <c r="BW149" i="8" s="1"/>
  <c r="BM47" i="8"/>
  <c r="BN47" i="8"/>
  <c r="L47" i="8"/>
  <c r="BN111" i="8"/>
  <c r="BO111" i="8"/>
  <c r="L111" i="8"/>
  <c r="BN105" i="8"/>
  <c r="BR105" i="8"/>
  <c r="M105" i="8"/>
  <c r="BM127" i="8"/>
  <c r="BN127" i="8"/>
  <c r="BO138" i="8"/>
  <c r="BP138" i="8"/>
  <c r="M138" i="8"/>
  <c r="BP7" i="8"/>
  <c r="BO7" i="8"/>
  <c r="BL126" i="8"/>
  <c r="BP126" i="8"/>
  <c r="M126" i="8"/>
  <c r="BQ60" i="8"/>
  <c r="BR60" i="8"/>
  <c r="M60" i="8"/>
  <c r="BQ99" i="8"/>
  <c r="BR99" i="8"/>
  <c r="M99" i="8"/>
  <c r="BR67" i="8"/>
  <c r="BQ67" i="8"/>
  <c r="L67" i="8"/>
  <c r="BM133" i="8"/>
  <c r="BN133" i="8"/>
  <c r="M133" i="8"/>
  <c r="BL82" i="8"/>
  <c r="BQ82" i="8"/>
  <c r="BS82" i="8"/>
  <c r="BK120" i="8"/>
  <c r="BR120" i="8"/>
  <c r="L120" i="8"/>
  <c r="BM27" i="8"/>
  <c r="BN27" i="8"/>
  <c r="L27" i="8"/>
  <c r="BM12" i="8"/>
  <c r="BN12" i="8"/>
  <c r="BK34" i="8"/>
  <c r="BO34" i="8"/>
  <c r="BT34" i="8"/>
  <c r="BV34" i="8" s="1"/>
  <c r="BW34" i="8" s="1"/>
  <c r="BL85" i="8"/>
  <c r="BQ85" i="8"/>
  <c r="BS85" i="8"/>
  <c r="BP51" i="8"/>
  <c r="BO51" i="8"/>
  <c r="BM90" i="8"/>
  <c r="BQ90" i="8"/>
  <c r="L90" i="8"/>
  <c r="BN89" i="8"/>
  <c r="BR89" i="8"/>
  <c r="BO36" i="8"/>
  <c r="BP36" i="8"/>
  <c r="L36" i="8"/>
  <c r="BP49" i="8"/>
  <c r="BQ49" i="8"/>
  <c r="BS49" i="8"/>
  <c r="BL30" i="8"/>
  <c r="BQ30" i="8"/>
  <c r="M30" i="8"/>
  <c r="O125" i="8"/>
  <c r="BK47" i="8"/>
  <c r="BL47" i="8"/>
  <c r="M47" i="8"/>
  <c r="BM111" i="8"/>
  <c r="BQ111" i="8"/>
  <c r="M111" i="8"/>
  <c r="BL105" i="8"/>
  <c r="BK105" i="8"/>
  <c r="BS105" i="8"/>
  <c r="BO127" i="8"/>
  <c r="BP127" i="8"/>
  <c r="L127" i="8"/>
  <c r="BQ138" i="8"/>
  <c r="BR138" i="8"/>
  <c r="L138" i="8"/>
  <c r="BM7" i="8"/>
  <c r="BN7" i="8"/>
  <c r="L7" i="8"/>
  <c r="BK126" i="8"/>
  <c r="BR126" i="8"/>
  <c r="L126" i="8"/>
  <c r="BO60" i="8"/>
  <c r="BP60" i="8"/>
  <c r="L60" i="8"/>
  <c r="BK99" i="8"/>
  <c r="BL99" i="8"/>
  <c r="BP67" i="8"/>
  <c r="BO67" i="8"/>
  <c r="M67" i="8"/>
  <c r="BP133" i="8"/>
  <c r="BO133" i="8"/>
  <c r="BS133" i="8" s="1"/>
  <c r="BT133" i="8" s="1"/>
  <c r="BK82" i="8"/>
  <c r="BO82" i="8"/>
  <c r="BT82" i="8"/>
  <c r="O82" i="8" s="1"/>
  <c r="BN120" i="8"/>
  <c r="BO120" i="8"/>
  <c r="BK27" i="8"/>
  <c r="BL27" i="8"/>
  <c r="BK12" i="8"/>
  <c r="BN34" i="8"/>
  <c r="BR34" i="8"/>
  <c r="BK85" i="8"/>
  <c r="BO85" i="8"/>
  <c r="BM51" i="8"/>
  <c r="BN51" i="8"/>
  <c r="BL90" i="8"/>
  <c r="BQ89" i="8"/>
  <c r="BK89" i="8"/>
  <c r="BM36" i="8"/>
  <c r="BL49" i="8"/>
  <c r="BO49" i="8"/>
  <c r="BK30" i="8"/>
  <c r="BO30" i="8"/>
  <c r="BR47" i="8"/>
  <c r="BL111" i="8"/>
  <c r="BO105" i="8"/>
  <c r="BM105" i="8"/>
  <c r="BQ127" i="8"/>
  <c r="BR127" i="8"/>
  <c r="BK138" i="8"/>
  <c r="BK7" i="8"/>
  <c r="BL7" i="8"/>
  <c r="BN126" i="8"/>
  <c r="BO126" i="8"/>
  <c r="BM60" i="8"/>
  <c r="BM99" i="8"/>
  <c r="BM67" i="8"/>
  <c r="BN67" i="8"/>
  <c r="BR133" i="8"/>
  <c r="BN82" i="8"/>
  <c r="BR82" i="8"/>
  <c r="BV93" i="8"/>
  <c r="BW93" i="8" s="1"/>
  <c r="P93" i="8" s="1"/>
  <c r="BS123" i="8"/>
  <c r="BT123" i="8" s="1"/>
  <c r="BV123" i="8" s="1"/>
  <c r="BW123" i="8" s="1"/>
  <c r="Q123" i="8" s="1"/>
  <c r="R123" i="8" s="1"/>
  <c r="BS81" i="8"/>
  <c r="BT81" i="8" s="1"/>
  <c r="BV81" i="8" s="1"/>
  <c r="BW81" i="8" s="1"/>
  <c r="BS77" i="8"/>
  <c r="BT77" i="8" s="1"/>
  <c r="BV77" i="8" s="1"/>
  <c r="BW77" i="8" s="1"/>
  <c r="BS134" i="8"/>
  <c r="BT134" i="8" s="1"/>
  <c r="BV134" i="8" s="1"/>
  <c r="BW134" i="8" s="1"/>
  <c r="Q134" i="8" s="1"/>
  <c r="R134" i="8" s="1"/>
  <c r="N87" i="8"/>
  <c r="BS185" i="8"/>
  <c r="BT185" i="8" s="1"/>
  <c r="O185" i="8" s="1"/>
  <c r="S38" i="8"/>
  <c r="BM14" i="8"/>
  <c r="BP14" i="8"/>
  <c r="BQ115" i="8"/>
  <c r="BR115" i="8"/>
  <c r="M115" i="8"/>
  <c r="BL95" i="8"/>
  <c r="BP95" i="8"/>
  <c r="BQ80" i="8"/>
  <c r="BK80" i="8"/>
  <c r="BN80" i="8"/>
  <c r="BK92" i="8"/>
  <c r="BL92" i="8"/>
  <c r="M92" i="8"/>
  <c r="BO130" i="8"/>
  <c r="BP130" i="8"/>
  <c r="BN130" i="8"/>
  <c r="BQ40" i="8"/>
  <c r="BK40" i="8"/>
  <c r="BN40" i="8"/>
  <c r="BM63" i="8"/>
  <c r="BN63" i="8"/>
  <c r="L63" i="8"/>
  <c r="BO128" i="8"/>
  <c r="BK128" i="8"/>
  <c r="M128" i="8"/>
  <c r="BL42" i="8"/>
  <c r="BQ42" i="8"/>
  <c r="M42" i="8"/>
  <c r="BN131" i="8"/>
  <c r="BO131" i="8"/>
  <c r="L131" i="8"/>
  <c r="BO210" i="8"/>
  <c r="BK210" i="8"/>
  <c r="BT210" i="8"/>
  <c r="N210" i="8" s="1"/>
  <c r="BM44" i="8"/>
  <c r="BN44" i="8"/>
  <c r="BM4" i="8"/>
  <c r="BN4" i="8"/>
  <c r="BO107" i="8"/>
  <c r="BM107" i="8"/>
  <c r="BL107" i="8"/>
  <c r="BR59" i="8"/>
  <c r="BQ59" i="8"/>
  <c r="BQ24" i="8"/>
  <c r="BR24" i="8"/>
  <c r="M24" i="8"/>
  <c r="BL119" i="8"/>
  <c r="BP119" i="8"/>
  <c r="L119" i="8"/>
  <c r="BP25" i="8"/>
  <c r="BQ25" i="8"/>
  <c r="L25" i="8"/>
  <c r="BR41" i="8"/>
  <c r="BM41" i="8"/>
  <c r="BM11" i="8"/>
  <c r="BN11" i="8"/>
  <c r="L11" i="8"/>
  <c r="BK108" i="8"/>
  <c r="BL108" i="8"/>
  <c r="BS108" i="8"/>
  <c r="BL22" i="8"/>
  <c r="BQ22" i="8"/>
  <c r="BS22" i="8"/>
  <c r="BL96" i="8"/>
  <c r="BP96" i="8"/>
  <c r="M96" i="8"/>
  <c r="BV73" i="8"/>
  <c r="BW73" i="8" s="1"/>
  <c r="N45" i="8"/>
  <c r="BK14" i="8"/>
  <c r="BO14" i="8"/>
  <c r="L14" i="8"/>
  <c r="BM115" i="8"/>
  <c r="BN115" i="8"/>
  <c r="BN95" i="8"/>
  <c r="BO95" i="8"/>
  <c r="L95" i="8"/>
  <c r="BS80" i="8"/>
  <c r="BR80" i="8"/>
  <c r="M80" i="8"/>
  <c r="BP92" i="8"/>
  <c r="BO92" i="8"/>
  <c r="BK130" i="8"/>
  <c r="BS130" i="8"/>
  <c r="M130" i="8"/>
  <c r="BS40" i="8"/>
  <c r="BR40" i="8"/>
  <c r="M40" i="8"/>
  <c r="BR63" i="8"/>
  <c r="BQ63" i="8"/>
  <c r="BL128" i="8"/>
  <c r="BP128" i="8"/>
  <c r="BN42" i="8"/>
  <c r="BR42" i="8"/>
  <c r="BL131" i="8"/>
  <c r="BP131" i="8"/>
  <c r="BL210" i="8"/>
  <c r="BP210" i="8"/>
  <c r="M210" i="8"/>
  <c r="BQ44" i="8"/>
  <c r="BR44" i="8"/>
  <c r="M44" i="8"/>
  <c r="O114" i="8"/>
  <c r="BQ4" i="8"/>
  <c r="BR4" i="8"/>
  <c r="M4" i="8"/>
  <c r="BS107" i="8"/>
  <c r="BP107" i="8"/>
  <c r="L107" i="8"/>
  <c r="BM59" i="8"/>
  <c r="BN59" i="8"/>
  <c r="L59" i="8"/>
  <c r="BM24" i="8"/>
  <c r="BN24" i="8"/>
  <c r="BN119" i="8"/>
  <c r="BO119" i="8"/>
  <c r="BS119" i="8"/>
  <c r="BR25" i="8"/>
  <c r="BM25" i="8"/>
  <c r="BP41" i="8"/>
  <c r="BQ41" i="8"/>
  <c r="L41" i="8"/>
  <c r="BR11" i="8"/>
  <c r="BQ11" i="8"/>
  <c r="BP108" i="8"/>
  <c r="BO108" i="8"/>
  <c r="M108" i="8"/>
  <c r="BN22" i="8"/>
  <c r="BR22" i="8"/>
  <c r="M22" i="8"/>
  <c r="BN96" i="8"/>
  <c r="BO96" i="8"/>
  <c r="BS96" i="8"/>
  <c r="O73" i="8"/>
  <c r="O184" i="8"/>
  <c r="CS38" i="8"/>
  <c r="CQ38" i="8"/>
  <c r="CR38" i="8"/>
  <c r="BN14" i="8"/>
  <c r="BO115" i="8"/>
  <c r="BP115" i="8"/>
  <c r="BM95" i="8"/>
  <c r="BQ95" i="8"/>
  <c r="BM80" i="8"/>
  <c r="BP80" i="8"/>
  <c r="BR92" i="8"/>
  <c r="BM130" i="8"/>
  <c r="BL130" i="8"/>
  <c r="BM40" i="8"/>
  <c r="BP40" i="8"/>
  <c r="BP63" i="8"/>
  <c r="BN128" i="8"/>
  <c r="BM42" i="8"/>
  <c r="BK131" i="8"/>
  <c r="BN210" i="8"/>
  <c r="BR210" i="8"/>
  <c r="BO44" i="8"/>
  <c r="BP44" i="8"/>
  <c r="BO4" i="8"/>
  <c r="BP4" i="8"/>
  <c r="BK107" i="8"/>
  <c r="BR107" i="8"/>
  <c r="BK59" i="8"/>
  <c r="BL59" i="8"/>
  <c r="BK24" i="8"/>
  <c r="BM119" i="8"/>
  <c r="BQ119" i="8"/>
  <c r="BN25" i="8"/>
  <c r="BL41" i="8"/>
  <c r="BO41" i="8"/>
  <c r="BP11" i="8"/>
  <c r="BR108" i="8"/>
  <c r="BQ108" i="8"/>
  <c r="BM22" i="8"/>
  <c r="BP22" i="8"/>
  <c r="BM96" i="8"/>
  <c r="BQ96" i="8"/>
  <c r="N137" i="8"/>
  <c r="N52" i="8"/>
  <c r="O57" i="8"/>
  <c r="N55" i="8"/>
  <c r="O146" i="8"/>
  <c r="BV172" i="8"/>
  <c r="BW172" i="8" s="1"/>
  <c r="O187" i="8"/>
  <c r="N57" i="8"/>
  <c r="BV71" i="8"/>
  <c r="BW71" i="8" s="1"/>
  <c r="Q71" i="8" s="1"/>
  <c r="R71" i="8" s="1"/>
  <c r="O137" i="8"/>
  <c r="O156" i="8"/>
  <c r="O94" i="8"/>
  <c r="BV87" i="8"/>
  <c r="BW87" i="8" s="1"/>
  <c r="P87" i="8" s="1"/>
  <c r="N187" i="8"/>
  <c r="N146" i="8"/>
  <c r="O55" i="8"/>
  <c r="N185" i="8"/>
  <c r="BV156" i="8"/>
  <c r="BW156" i="8" s="1"/>
  <c r="BV94" i="8"/>
  <c r="BW94" i="8" s="1"/>
  <c r="P94" i="8" s="1"/>
  <c r="O37" i="8"/>
  <c r="BI204" i="8"/>
  <c r="L204" i="8" s="1"/>
  <c r="DS204" i="8"/>
  <c r="DK204" i="8"/>
  <c r="DO204" i="8"/>
  <c r="DL204" i="8"/>
  <c r="DP204" i="8"/>
  <c r="DM204" i="8"/>
  <c r="DN204" i="8"/>
  <c r="DQ204" i="8"/>
  <c r="DJ204" i="8"/>
  <c r="DH204" i="8"/>
  <c r="CY204" i="8"/>
  <c r="DC204" i="8"/>
  <c r="CZ204" i="8"/>
  <c r="DD204" i="8"/>
  <c r="DF204" i="8"/>
  <c r="DA204" i="8"/>
  <c r="DB204" i="8"/>
  <c r="DE204" i="8"/>
  <c r="BI195" i="8"/>
  <c r="BP195" i="8" s="1"/>
  <c r="DS195" i="8"/>
  <c r="DK195" i="8"/>
  <c r="DO195" i="8"/>
  <c r="DL195" i="8"/>
  <c r="DP195" i="8"/>
  <c r="DM195" i="8"/>
  <c r="DN195" i="8"/>
  <c r="DQ195" i="8"/>
  <c r="DJ195" i="8"/>
  <c r="DH195" i="8"/>
  <c r="CY195" i="8"/>
  <c r="DC195" i="8"/>
  <c r="CZ195" i="8"/>
  <c r="DD195" i="8"/>
  <c r="DF195" i="8"/>
  <c r="DA195" i="8"/>
  <c r="DB195" i="8"/>
  <c r="DE195" i="8"/>
  <c r="BI182" i="8"/>
  <c r="L182" i="8" s="1"/>
  <c r="DS182" i="8"/>
  <c r="DK182" i="8"/>
  <c r="DO182" i="8"/>
  <c r="DL182" i="8"/>
  <c r="DP182" i="8"/>
  <c r="DM182" i="8"/>
  <c r="DN182" i="8"/>
  <c r="DQ182" i="8"/>
  <c r="DJ182" i="8"/>
  <c r="DH182" i="8"/>
  <c r="CY182" i="8"/>
  <c r="DC182" i="8"/>
  <c r="CZ182" i="8"/>
  <c r="DD182" i="8"/>
  <c r="DF182" i="8"/>
  <c r="DA182" i="8"/>
  <c r="DB182" i="8"/>
  <c r="DE182" i="8"/>
  <c r="BI144" i="8"/>
  <c r="M144" i="8" s="1"/>
  <c r="DS144" i="8"/>
  <c r="DM144" i="8"/>
  <c r="DQ144" i="8"/>
  <c r="DJ144" i="8"/>
  <c r="DN144" i="8"/>
  <c r="DK144" i="8"/>
  <c r="DO144" i="8"/>
  <c r="DL144" i="8"/>
  <c r="DP144" i="8"/>
  <c r="DH144" i="8"/>
  <c r="DA144" i="8"/>
  <c r="DE144" i="8"/>
  <c r="DB144" i="8"/>
  <c r="DF144" i="8"/>
  <c r="CY144" i="8"/>
  <c r="DC144" i="8"/>
  <c r="CZ144" i="8"/>
  <c r="DD144" i="8"/>
  <c r="BI159" i="8"/>
  <c r="L159" i="8" s="1"/>
  <c r="DS159" i="8"/>
  <c r="DM159" i="8"/>
  <c r="DQ159" i="8"/>
  <c r="DJ159" i="8"/>
  <c r="DN159" i="8"/>
  <c r="DK159" i="8"/>
  <c r="DO159" i="8"/>
  <c r="DL159" i="8"/>
  <c r="DP159" i="8"/>
  <c r="DH159" i="8"/>
  <c r="DA159" i="8"/>
  <c r="DE159" i="8"/>
  <c r="DB159" i="8"/>
  <c r="DF159" i="8"/>
  <c r="CY159" i="8"/>
  <c r="DC159" i="8"/>
  <c r="CZ159" i="8"/>
  <c r="DD159" i="8"/>
  <c r="BI178" i="8"/>
  <c r="M178" i="8" s="1"/>
  <c r="DS178" i="8"/>
  <c r="DK178" i="8"/>
  <c r="DO178" i="8"/>
  <c r="DL178" i="8"/>
  <c r="DP178" i="8"/>
  <c r="DM178" i="8"/>
  <c r="DN178" i="8"/>
  <c r="DQ178" i="8"/>
  <c r="DJ178" i="8"/>
  <c r="DH178" i="8"/>
  <c r="CY178" i="8"/>
  <c r="DC178" i="8"/>
  <c r="CZ178" i="8"/>
  <c r="DD178" i="8"/>
  <c r="DF178" i="8"/>
  <c r="DA178" i="8"/>
  <c r="DB178" i="8"/>
  <c r="DE178" i="8"/>
  <c r="BI199" i="8"/>
  <c r="M199" i="8" s="1"/>
  <c r="DS199" i="8"/>
  <c r="DK199" i="8"/>
  <c r="DO199" i="8"/>
  <c r="DL199" i="8"/>
  <c r="DP199" i="8"/>
  <c r="DM199" i="8"/>
  <c r="DN199" i="8"/>
  <c r="DQ199" i="8"/>
  <c r="DJ199" i="8"/>
  <c r="DH199" i="8"/>
  <c r="CY199" i="8"/>
  <c r="DC199" i="8"/>
  <c r="CZ199" i="8"/>
  <c r="DD199" i="8"/>
  <c r="DF199" i="8"/>
  <c r="DA199" i="8"/>
  <c r="DB199" i="8"/>
  <c r="DE199" i="8"/>
  <c r="BI180" i="8"/>
  <c r="M180" i="8" s="1"/>
  <c r="DS180" i="8"/>
  <c r="DK180" i="8"/>
  <c r="DO180" i="8"/>
  <c r="DL180" i="8"/>
  <c r="DP180" i="8"/>
  <c r="DM180" i="8"/>
  <c r="DN180" i="8"/>
  <c r="DH180" i="8"/>
  <c r="DQ180" i="8"/>
  <c r="DJ180" i="8"/>
  <c r="CY180" i="8"/>
  <c r="DC180" i="8"/>
  <c r="CZ180" i="8"/>
  <c r="DD180" i="8"/>
  <c r="DF180" i="8"/>
  <c r="DA180" i="8"/>
  <c r="DB180" i="8"/>
  <c r="DE180" i="8"/>
  <c r="BI170" i="8"/>
  <c r="M170" i="8" s="1"/>
  <c r="DS170" i="8"/>
  <c r="DK170" i="8"/>
  <c r="DO170" i="8"/>
  <c r="DL170" i="8"/>
  <c r="DP170" i="8"/>
  <c r="DM170" i="8"/>
  <c r="DN170" i="8"/>
  <c r="DQ170" i="8"/>
  <c r="DJ170" i="8"/>
  <c r="DH170" i="8"/>
  <c r="CY170" i="8"/>
  <c r="DC170" i="8"/>
  <c r="CZ170" i="8"/>
  <c r="DD170" i="8"/>
  <c r="DF170" i="8"/>
  <c r="DA170" i="8"/>
  <c r="DB170" i="8"/>
  <c r="DE170" i="8"/>
  <c r="BI175" i="8"/>
  <c r="BO175" i="8" s="1"/>
  <c r="DS175" i="8"/>
  <c r="DK175" i="8"/>
  <c r="DO175" i="8"/>
  <c r="DL175" i="8"/>
  <c r="DP175" i="8"/>
  <c r="DM175" i="8"/>
  <c r="DH175" i="8"/>
  <c r="DN175" i="8"/>
  <c r="DQ175" i="8"/>
  <c r="DJ175" i="8"/>
  <c r="CY175" i="8"/>
  <c r="DC175" i="8"/>
  <c r="CZ175" i="8"/>
  <c r="DD175" i="8"/>
  <c r="DF175" i="8"/>
  <c r="DA175" i="8"/>
  <c r="DB175" i="8"/>
  <c r="DE175" i="8"/>
  <c r="BI177" i="8"/>
  <c r="BT177" i="8" s="1"/>
  <c r="DS177" i="8"/>
  <c r="DK177" i="8"/>
  <c r="DO177" i="8"/>
  <c r="DL177" i="8"/>
  <c r="DP177" i="8"/>
  <c r="DM177" i="8"/>
  <c r="DN177" i="8"/>
  <c r="DQ177" i="8"/>
  <c r="DH177" i="8"/>
  <c r="DJ177" i="8"/>
  <c r="CY177" i="8"/>
  <c r="DC177" i="8"/>
  <c r="CZ177" i="8"/>
  <c r="DD177" i="8"/>
  <c r="DF177" i="8"/>
  <c r="DA177" i="8"/>
  <c r="DB177" i="8"/>
  <c r="DE177" i="8"/>
  <c r="BI174" i="8"/>
  <c r="M174" i="8" s="1"/>
  <c r="DS174" i="8"/>
  <c r="DK174" i="8"/>
  <c r="DO174" i="8"/>
  <c r="DL174" i="8"/>
  <c r="DP174" i="8"/>
  <c r="DM174" i="8"/>
  <c r="DN174" i="8"/>
  <c r="DQ174" i="8"/>
  <c r="DJ174" i="8"/>
  <c r="DH174" i="8"/>
  <c r="CY174" i="8"/>
  <c r="DC174" i="8"/>
  <c r="CZ174" i="8"/>
  <c r="DD174" i="8"/>
  <c r="DF174" i="8"/>
  <c r="DA174" i="8"/>
  <c r="DB174" i="8"/>
  <c r="DE174" i="8"/>
  <c r="BI2" i="8"/>
  <c r="L2" i="8" s="1"/>
  <c r="DS2" i="8"/>
  <c r="DL2" i="8"/>
  <c r="DP2" i="8"/>
  <c r="DM2" i="8"/>
  <c r="DQ2" i="8"/>
  <c r="DN2" i="8"/>
  <c r="DO2" i="8"/>
  <c r="DJ2" i="8"/>
  <c r="DK2" i="8"/>
  <c r="DH2" i="8"/>
  <c r="CZ2" i="8"/>
  <c r="DD2" i="8"/>
  <c r="DA2" i="8"/>
  <c r="DE2" i="8"/>
  <c r="CY2" i="8"/>
  <c r="DB2" i="8"/>
  <c r="DC2" i="8"/>
  <c r="DF2" i="8"/>
  <c r="BI191" i="8"/>
  <c r="L191" i="8" s="1"/>
  <c r="DS191" i="8"/>
  <c r="DK191" i="8"/>
  <c r="DO191" i="8"/>
  <c r="DL191" i="8"/>
  <c r="DP191" i="8"/>
  <c r="DM191" i="8"/>
  <c r="DN191" i="8"/>
  <c r="DQ191" i="8"/>
  <c r="DJ191" i="8"/>
  <c r="DH191" i="8"/>
  <c r="CY191" i="8"/>
  <c r="DC191" i="8"/>
  <c r="CZ191" i="8"/>
  <c r="DD191" i="8"/>
  <c r="DF191" i="8"/>
  <c r="DA191" i="8"/>
  <c r="DB191" i="8"/>
  <c r="DE191" i="8"/>
  <c r="BI158" i="8"/>
  <c r="BQ158" i="8" s="1"/>
  <c r="DS158" i="8"/>
  <c r="DM158" i="8"/>
  <c r="DQ158" i="8"/>
  <c r="DJ158" i="8"/>
  <c r="DN158" i="8"/>
  <c r="DK158" i="8"/>
  <c r="DO158" i="8"/>
  <c r="DL158" i="8"/>
  <c r="DP158" i="8"/>
  <c r="DH158" i="8"/>
  <c r="DA158" i="8"/>
  <c r="DE158" i="8"/>
  <c r="DB158" i="8"/>
  <c r="DF158" i="8"/>
  <c r="CY158" i="8"/>
  <c r="DC158" i="8"/>
  <c r="CZ158" i="8"/>
  <c r="DD158" i="8"/>
  <c r="BI155" i="8"/>
  <c r="BP155" i="8" s="1"/>
  <c r="DS155" i="8"/>
  <c r="DM155" i="8"/>
  <c r="DQ155" i="8"/>
  <c r="DJ155" i="8"/>
  <c r="DN155" i="8"/>
  <c r="DK155" i="8"/>
  <c r="DO155" i="8"/>
  <c r="DL155" i="8"/>
  <c r="DP155" i="8"/>
  <c r="DH155" i="8"/>
  <c r="DA155" i="8"/>
  <c r="DE155" i="8"/>
  <c r="DB155" i="8"/>
  <c r="DF155" i="8"/>
  <c r="CY155" i="8"/>
  <c r="DC155" i="8"/>
  <c r="CZ155" i="8"/>
  <c r="DD155" i="8"/>
  <c r="BI200" i="8"/>
  <c r="L200" i="8" s="1"/>
  <c r="DS200" i="8"/>
  <c r="DK200" i="8"/>
  <c r="DO200" i="8"/>
  <c r="DL200" i="8"/>
  <c r="DP200" i="8"/>
  <c r="DM200" i="8"/>
  <c r="DN200" i="8"/>
  <c r="DQ200" i="8"/>
  <c r="DJ200" i="8"/>
  <c r="DH200" i="8"/>
  <c r="CY200" i="8"/>
  <c r="DC200" i="8"/>
  <c r="CZ200" i="8"/>
  <c r="DD200" i="8"/>
  <c r="DF200" i="8"/>
  <c r="DA200" i="8"/>
  <c r="DB200" i="8"/>
  <c r="DE200" i="8"/>
  <c r="BI150" i="8"/>
  <c r="BN150" i="8" s="1"/>
  <c r="DS150" i="8"/>
  <c r="DM150" i="8"/>
  <c r="DQ150" i="8"/>
  <c r="DJ150" i="8"/>
  <c r="DN150" i="8"/>
  <c r="DK150" i="8"/>
  <c r="DO150" i="8"/>
  <c r="DL150" i="8"/>
  <c r="DP150" i="8"/>
  <c r="DH150" i="8"/>
  <c r="DA150" i="8"/>
  <c r="DE150" i="8"/>
  <c r="DB150" i="8"/>
  <c r="DF150" i="8"/>
  <c r="CY150" i="8"/>
  <c r="DC150" i="8"/>
  <c r="CZ150" i="8"/>
  <c r="DD150" i="8"/>
  <c r="BI152" i="8"/>
  <c r="L152" i="8" s="1"/>
  <c r="DS152" i="8"/>
  <c r="DM152" i="8"/>
  <c r="DQ152" i="8"/>
  <c r="DJ152" i="8"/>
  <c r="DN152" i="8"/>
  <c r="DK152" i="8"/>
  <c r="DO152" i="8"/>
  <c r="DL152" i="8"/>
  <c r="DP152" i="8"/>
  <c r="DH152" i="8"/>
  <c r="DA152" i="8"/>
  <c r="DE152" i="8"/>
  <c r="DB152" i="8"/>
  <c r="DF152" i="8"/>
  <c r="CY152" i="8"/>
  <c r="DC152" i="8"/>
  <c r="CZ152" i="8"/>
  <c r="DD152" i="8"/>
  <c r="BI151" i="8"/>
  <c r="L151" i="8" s="1"/>
  <c r="DS151" i="8"/>
  <c r="DM151" i="8"/>
  <c r="DQ151" i="8"/>
  <c r="DJ151" i="8"/>
  <c r="DN151" i="8"/>
  <c r="DK151" i="8"/>
  <c r="DO151" i="8"/>
  <c r="DL151" i="8"/>
  <c r="DP151" i="8"/>
  <c r="DH151" i="8"/>
  <c r="DA151" i="8"/>
  <c r="DE151" i="8"/>
  <c r="DB151" i="8"/>
  <c r="DF151" i="8"/>
  <c r="CY151" i="8"/>
  <c r="DC151" i="8"/>
  <c r="CZ151" i="8"/>
  <c r="DD151" i="8"/>
  <c r="BI162" i="8"/>
  <c r="BS162" i="8" s="1"/>
  <c r="DS162" i="8"/>
  <c r="DM162" i="8"/>
  <c r="DQ162" i="8"/>
  <c r="DJ162" i="8"/>
  <c r="DN162" i="8"/>
  <c r="DK162" i="8"/>
  <c r="DO162" i="8"/>
  <c r="DL162" i="8"/>
  <c r="DP162" i="8"/>
  <c r="DH162" i="8"/>
  <c r="DA162" i="8"/>
  <c r="DE162" i="8"/>
  <c r="DB162" i="8"/>
  <c r="DF162" i="8"/>
  <c r="CY162" i="8"/>
  <c r="DC162" i="8"/>
  <c r="CZ162" i="8"/>
  <c r="DD162" i="8"/>
  <c r="BI206" i="8"/>
  <c r="BT206" i="8" s="1"/>
  <c r="DS206" i="8"/>
  <c r="DK206" i="8"/>
  <c r="DO206" i="8"/>
  <c r="DL206" i="8"/>
  <c r="DP206" i="8"/>
  <c r="DM206" i="8"/>
  <c r="DN206" i="8"/>
  <c r="DQ206" i="8"/>
  <c r="DJ206" i="8"/>
  <c r="DH206" i="8"/>
  <c r="CY206" i="8"/>
  <c r="DC206" i="8"/>
  <c r="CZ206" i="8"/>
  <c r="DD206" i="8"/>
  <c r="DF206" i="8"/>
  <c r="DA206" i="8"/>
  <c r="DB206" i="8"/>
  <c r="DE206" i="8"/>
  <c r="O32" i="8"/>
  <c r="N86" i="8"/>
  <c r="BI167" i="8"/>
  <c r="BO167" i="8" s="1"/>
  <c r="DS167" i="8"/>
  <c r="DM167" i="8"/>
  <c r="DQ167" i="8"/>
  <c r="DJ167" i="8"/>
  <c r="DN167" i="8"/>
  <c r="DK167" i="8"/>
  <c r="DO167" i="8"/>
  <c r="DL167" i="8"/>
  <c r="DP167" i="8"/>
  <c r="DH167" i="8"/>
  <c r="DA167" i="8"/>
  <c r="DB167" i="8"/>
  <c r="DF167" i="8"/>
  <c r="CY167" i="8"/>
  <c r="DC167" i="8"/>
  <c r="CZ167" i="8"/>
  <c r="DD167" i="8"/>
  <c r="DE167" i="8"/>
  <c r="BI166" i="8"/>
  <c r="M166" i="8" s="1"/>
  <c r="DS166" i="8"/>
  <c r="DM166" i="8"/>
  <c r="DQ166" i="8"/>
  <c r="DJ166" i="8"/>
  <c r="DN166" i="8"/>
  <c r="DK166" i="8"/>
  <c r="DO166" i="8"/>
  <c r="DL166" i="8"/>
  <c r="DP166" i="8"/>
  <c r="DH166" i="8"/>
  <c r="DA166" i="8"/>
  <c r="DE166" i="8"/>
  <c r="DB166" i="8"/>
  <c r="DF166" i="8"/>
  <c r="CY166" i="8"/>
  <c r="DC166" i="8"/>
  <c r="CZ166" i="8"/>
  <c r="DD166" i="8"/>
  <c r="BR188" i="8"/>
  <c r="BK188" i="8"/>
  <c r="BP188" i="8"/>
  <c r="BL188" i="8"/>
  <c r="L188" i="8"/>
  <c r="BQ188" i="8"/>
  <c r="BM188" i="8"/>
  <c r="M188" i="8"/>
  <c r="BO188" i="8"/>
  <c r="BN188" i="8"/>
  <c r="BI198" i="8"/>
  <c r="BL198" i="8" s="1"/>
  <c r="DS198" i="8"/>
  <c r="DK198" i="8"/>
  <c r="DO198" i="8"/>
  <c r="DL198" i="8"/>
  <c r="DP198" i="8"/>
  <c r="DM198" i="8"/>
  <c r="DN198" i="8"/>
  <c r="DQ198" i="8"/>
  <c r="DJ198" i="8"/>
  <c r="DH198" i="8"/>
  <c r="CY198" i="8"/>
  <c r="DC198" i="8"/>
  <c r="CZ198" i="8"/>
  <c r="DD198" i="8"/>
  <c r="DF198" i="8"/>
  <c r="DA198" i="8"/>
  <c r="DB198" i="8"/>
  <c r="DE198" i="8"/>
  <c r="BI163" i="8"/>
  <c r="BR163" i="8" s="1"/>
  <c r="DS163" i="8"/>
  <c r="DM163" i="8"/>
  <c r="DQ163" i="8"/>
  <c r="DJ163" i="8"/>
  <c r="DN163" i="8"/>
  <c r="DK163" i="8"/>
  <c r="DO163" i="8"/>
  <c r="DL163" i="8"/>
  <c r="DP163" i="8"/>
  <c r="DH163" i="8"/>
  <c r="DA163" i="8"/>
  <c r="DE163" i="8"/>
  <c r="DB163" i="8"/>
  <c r="DF163" i="8"/>
  <c r="CY163" i="8"/>
  <c r="DC163" i="8"/>
  <c r="CZ163" i="8"/>
  <c r="DD163" i="8"/>
  <c r="BI205" i="8"/>
  <c r="M205" i="8" s="1"/>
  <c r="DS205" i="8"/>
  <c r="DK205" i="8"/>
  <c r="DO205" i="8"/>
  <c r="DL205" i="8"/>
  <c r="DP205" i="8"/>
  <c r="DM205" i="8"/>
  <c r="DN205" i="8"/>
  <c r="DQ205" i="8"/>
  <c r="DH205" i="8"/>
  <c r="DJ205" i="8"/>
  <c r="CY205" i="8"/>
  <c r="DC205" i="8"/>
  <c r="CZ205" i="8"/>
  <c r="DD205" i="8"/>
  <c r="DF205" i="8"/>
  <c r="DA205" i="8"/>
  <c r="DB205" i="8"/>
  <c r="DE205" i="8"/>
  <c r="BI201" i="8"/>
  <c r="BS201" i="8" s="1"/>
  <c r="DS201" i="8"/>
  <c r="DK201" i="8"/>
  <c r="DO201" i="8"/>
  <c r="DL201" i="8"/>
  <c r="DP201" i="8"/>
  <c r="DM201" i="8"/>
  <c r="DN201" i="8"/>
  <c r="DQ201" i="8"/>
  <c r="DH201" i="8"/>
  <c r="DJ201" i="8"/>
  <c r="CY201" i="8"/>
  <c r="DC201" i="8"/>
  <c r="CZ201" i="8"/>
  <c r="DD201" i="8"/>
  <c r="DF201" i="8"/>
  <c r="DA201" i="8"/>
  <c r="DB201" i="8"/>
  <c r="DE201" i="8"/>
  <c r="BI203" i="8"/>
  <c r="M203" i="8" s="1"/>
  <c r="DS203" i="8"/>
  <c r="DK203" i="8"/>
  <c r="DO203" i="8"/>
  <c r="DL203" i="8"/>
  <c r="DP203" i="8"/>
  <c r="DM203" i="8"/>
  <c r="DN203" i="8"/>
  <c r="DQ203" i="8"/>
  <c r="DJ203" i="8"/>
  <c r="DH203" i="8"/>
  <c r="CY203" i="8"/>
  <c r="DC203" i="8"/>
  <c r="CZ203" i="8"/>
  <c r="DD203" i="8"/>
  <c r="DF203" i="8"/>
  <c r="DA203" i="8"/>
  <c r="DB203" i="8"/>
  <c r="DE203" i="8"/>
  <c r="BI161" i="8"/>
  <c r="L161" i="8" s="1"/>
  <c r="DS161" i="8"/>
  <c r="DM161" i="8"/>
  <c r="DQ161" i="8"/>
  <c r="DJ161" i="8"/>
  <c r="DN161" i="8"/>
  <c r="DK161" i="8"/>
  <c r="DO161" i="8"/>
  <c r="DL161" i="8"/>
  <c r="DP161" i="8"/>
  <c r="DH161" i="8"/>
  <c r="DA161" i="8"/>
  <c r="DE161" i="8"/>
  <c r="DB161" i="8"/>
  <c r="DF161" i="8"/>
  <c r="CY161" i="8"/>
  <c r="DC161" i="8"/>
  <c r="CZ161" i="8"/>
  <c r="DD161" i="8"/>
  <c r="BI145" i="8"/>
  <c r="M145" i="8" s="1"/>
  <c r="DS145" i="8"/>
  <c r="DM145" i="8"/>
  <c r="DQ145" i="8"/>
  <c r="DJ145" i="8"/>
  <c r="DN145" i="8"/>
  <c r="DK145" i="8"/>
  <c r="DO145" i="8"/>
  <c r="DL145" i="8"/>
  <c r="DP145" i="8"/>
  <c r="DH145" i="8"/>
  <c r="DA145" i="8"/>
  <c r="DE145" i="8"/>
  <c r="DB145" i="8"/>
  <c r="DF145" i="8"/>
  <c r="CY145" i="8"/>
  <c r="DC145" i="8"/>
  <c r="CZ145" i="8"/>
  <c r="DD145" i="8"/>
  <c r="BI140" i="8"/>
  <c r="BT140" i="8" s="1"/>
  <c r="DS140" i="8"/>
  <c r="DL140" i="8"/>
  <c r="DP140" i="8"/>
  <c r="DM140" i="8"/>
  <c r="DQ140" i="8"/>
  <c r="DJ140" i="8"/>
  <c r="DN140" i="8"/>
  <c r="DK140" i="8"/>
  <c r="DO140" i="8"/>
  <c r="DH140" i="8"/>
  <c r="DA140" i="8"/>
  <c r="DE140" i="8"/>
  <c r="DB140" i="8"/>
  <c r="DF140" i="8"/>
  <c r="CY140" i="8"/>
  <c r="DC140" i="8"/>
  <c r="CZ140" i="8"/>
  <c r="DD140" i="8"/>
  <c r="BI164" i="8"/>
  <c r="M164" i="8" s="1"/>
  <c r="DS164" i="8"/>
  <c r="DM164" i="8"/>
  <c r="DQ164" i="8"/>
  <c r="DJ164" i="8"/>
  <c r="DN164" i="8"/>
  <c r="DK164" i="8"/>
  <c r="DO164" i="8"/>
  <c r="DL164" i="8"/>
  <c r="DP164" i="8"/>
  <c r="DH164" i="8"/>
  <c r="DA164" i="8"/>
  <c r="DE164" i="8"/>
  <c r="DB164" i="8"/>
  <c r="DF164" i="8"/>
  <c r="CY164" i="8"/>
  <c r="DC164" i="8"/>
  <c r="CZ164" i="8"/>
  <c r="DD164" i="8"/>
  <c r="BI208" i="8"/>
  <c r="L208" i="8" s="1"/>
  <c r="DS208" i="8"/>
  <c r="DK208" i="8"/>
  <c r="DO208" i="8"/>
  <c r="DL208" i="8"/>
  <c r="DP208" i="8"/>
  <c r="DM208" i="8"/>
  <c r="DN208" i="8"/>
  <c r="DQ208" i="8"/>
  <c r="DJ208" i="8"/>
  <c r="DH208" i="8"/>
  <c r="CY208" i="8"/>
  <c r="DC208" i="8"/>
  <c r="CZ208" i="8"/>
  <c r="DD208" i="8"/>
  <c r="DF208" i="8"/>
  <c r="DA208" i="8"/>
  <c r="DB208" i="8"/>
  <c r="DE208" i="8"/>
  <c r="BI139" i="8"/>
  <c r="BR139" i="8" s="1"/>
  <c r="DS139" i="8"/>
  <c r="DL139" i="8"/>
  <c r="DP139" i="8"/>
  <c r="DM139" i="8"/>
  <c r="DQ139" i="8"/>
  <c r="DJ139" i="8"/>
  <c r="DN139" i="8"/>
  <c r="DK139" i="8"/>
  <c r="DO139" i="8"/>
  <c r="DH139" i="8"/>
  <c r="DA139" i="8"/>
  <c r="DE139" i="8"/>
  <c r="DB139" i="8"/>
  <c r="DF139" i="8"/>
  <c r="CY139" i="8"/>
  <c r="DC139" i="8"/>
  <c r="CZ139" i="8"/>
  <c r="DD139" i="8"/>
  <c r="BI157" i="8"/>
  <c r="BQ157" i="8" s="1"/>
  <c r="DS157" i="8"/>
  <c r="DM157" i="8"/>
  <c r="DQ157" i="8"/>
  <c r="DJ157" i="8"/>
  <c r="DN157" i="8"/>
  <c r="DK157" i="8"/>
  <c r="DO157" i="8"/>
  <c r="DL157" i="8"/>
  <c r="DP157" i="8"/>
  <c r="DH157" i="8"/>
  <c r="DA157" i="8"/>
  <c r="DE157" i="8"/>
  <c r="DB157" i="8"/>
  <c r="DF157" i="8"/>
  <c r="CY157" i="8"/>
  <c r="DC157" i="8"/>
  <c r="CZ157" i="8"/>
  <c r="DD157" i="8"/>
  <c r="BI141" i="8"/>
  <c r="BQ141" i="8" s="1"/>
  <c r="DS141" i="8"/>
  <c r="DL141" i="8"/>
  <c r="DP141" i="8"/>
  <c r="DM141" i="8"/>
  <c r="DQ141" i="8"/>
  <c r="DJ141" i="8"/>
  <c r="DN141" i="8"/>
  <c r="DK141" i="8"/>
  <c r="DO141" i="8"/>
  <c r="DH141" i="8"/>
  <c r="DA141" i="8"/>
  <c r="DE141" i="8"/>
  <c r="DB141" i="8"/>
  <c r="DF141" i="8"/>
  <c r="CY141" i="8"/>
  <c r="DC141" i="8"/>
  <c r="CZ141" i="8"/>
  <c r="DD141" i="8"/>
  <c r="BI171" i="8"/>
  <c r="M171" i="8" s="1"/>
  <c r="DS171" i="8"/>
  <c r="DK171" i="8"/>
  <c r="DO171" i="8"/>
  <c r="DL171" i="8"/>
  <c r="DP171" i="8"/>
  <c r="DM171" i="8"/>
  <c r="DH171" i="8"/>
  <c r="DN171" i="8"/>
  <c r="DQ171" i="8"/>
  <c r="DJ171" i="8"/>
  <c r="CY171" i="8"/>
  <c r="DC171" i="8"/>
  <c r="CZ171" i="8"/>
  <c r="DD171" i="8"/>
  <c r="DF171" i="8"/>
  <c r="DA171" i="8"/>
  <c r="DB171" i="8"/>
  <c r="DE171" i="8"/>
  <c r="BI192" i="8"/>
  <c r="BT192" i="8" s="1"/>
  <c r="DS192" i="8"/>
  <c r="DK192" i="8"/>
  <c r="DO192" i="8"/>
  <c r="DL192" i="8"/>
  <c r="DP192" i="8"/>
  <c r="DM192" i="8"/>
  <c r="DN192" i="8"/>
  <c r="DQ192" i="8"/>
  <c r="DJ192" i="8"/>
  <c r="DH192" i="8"/>
  <c r="CY192" i="8"/>
  <c r="DC192" i="8"/>
  <c r="CZ192" i="8"/>
  <c r="DD192" i="8"/>
  <c r="DF192" i="8"/>
  <c r="DA192" i="8"/>
  <c r="DB192" i="8"/>
  <c r="DE192" i="8"/>
  <c r="BI197" i="8"/>
  <c r="BO197" i="8" s="1"/>
  <c r="DS197" i="8"/>
  <c r="DK197" i="8"/>
  <c r="DO197" i="8"/>
  <c r="DL197" i="8"/>
  <c r="DP197" i="8"/>
  <c r="DM197" i="8"/>
  <c r="DN197" i="8"/>
  <c r="DQ197" i="8"/>
  <c r="DH197" i="8"/>
  <c r="DJ197" i="8"/>
  <c r="CY197" i="8"/>
  <c r="DC197" i="8"/>
  <c r="CZ197" i="8"/>
  <c r="DD197" i="8"/>
  <c r="DF197" i="8"/>
  <c r="DA197" i="8"/>
  <c r="DB197" i="8"/>
  <c r="DE197" i="8"/>
  <c r="BI183" i="8"/>
  <c r="BL183" i="8" s="1"/>
  <c r="DS183" i="8"/>
  <c r="DK183" i="8"/>
  <c r="DO183" i="8"/>
  <c r="DL183" i="8"/>
  <c r="DP183" i="8"/>
  <c r="DM183" i="8"/>
  <c r="DH183" i="8"/>
  <c r="DN183" i="8"/>
  <c r="DQ183" i="8"/>
  <c r="DJ183" i="8"/>
  <c r="CY183" i="8"/>
  <c r="DC183" i="8"/>
  <c r="CZ183" i="8"/>
  <c r="DD183" i="8"/>
  <c r="DF183" i="8"/>
  <c r="DA183" i="8"/>
  <c r="DB183" i="8"/>
  <c r="DE183" i="8"/>
  <c r="BI136" i="8"/>
  <c r="BP136" i="8" s="1"/>
  <c r="DS136" i="8"/>
  <c r="DL136" i="8"/>
  <c r="DP136" i="8"/>
  <c r="DM136" i="8"/>
  <c r="DQ136" i="8"/>
  <c r="DJ136" i="8"/>
  <c r="DN136" i="8"/>
  <c r="DK136" i="8"/>
  <c r="DO136" i="8"/>
  <c r="DH136" i="8"/>
  <c r="DA136" i="8"/>
  <c r="DE136" i="8"/>
  <c r="DB136" i="8"/>
  <c r="DF136" i="8"/>
  <c r="CY136" i="8"/>
  <c r="DC136" i="8"/>
  <c r="CZ136" i="8"/>
  <c r="DD136" i="8"/>
  <c r="BI169" i="8"/>
  <c r="M169" i="8" s="1"/>
  <c r="DS169" i="8"/>
  <c r="DK169" i="8"/>
  <c r="DO169" i="8"/>
  <c r="DL169" i="8"/>
  <c r="DP169" i="8"/>
  <c r="DM169" i="8"/>
  <c r="DN169" i="8"/>
  <c r="DQ169" i="8"/>
  <c r="DH169" i="8"/>
  <c r="DJ169" i="8"/>
  <c r="CY169" i="8"/>
  <c r="DC169" i="8"/>
  <c r="CZ169" i="8"/>
  <c r="DD169" i="8"/>
  <c r="DF169" i="8"/>
  <c r="DA169" i="8"/>
  <c r="DB169" i="8"/>
  <c r="DE169" i="8"/>
  <c r="BI160" i="8"/>
  <c r="L160" i="8" s="1"/>
  <c r="DS160" i="8"/>
  <c r="DM160" i="8"/>
  <c r="DQ160" i="8"/>
  <c r="DJ160" i="8"/>
  <c r="DN160" i="8"/>
  <c r="DK160" i="8"/>
  <c r="DO160" i="8"/>
  <c r="DL160" i="8"/>
  <c r="DP160" i="8"/>
  <c r="DH160" i="8"/>
  <c r="DA160" i="8"/>
  <c r="DE160" i="8"/>
  <c r="DB160" i="8"/>
  <c r="DF160" i="8"/>
  <c r="CY160" i="8"/>
  <c r="DC160" i="8"/>
  <c r="CZ160" i="8"/>
  <c r="DD160" i="8"/>
  <c r="BI193" i="8"/>
  <c r="M193" i="8" s="1"/>
  <c r="DS193" i="8"/>
  <c r="DK193" i="8"/>
  <c r="DO193" i="8"/>
  <c r="DL193" i="8"/>
  <c r="DP193" i="8"/>
  <c r="DM193" i="8"/>
  <c r="DN193" i="8"/>
  <c r="DQ193" i="8"/>
  <c r="DH193" i="8"/>
  <c r="DJ193" i="8"/>
  <c r="CY193" i="8"/>
  <c r="DC193" i="8"/>
  <c r="CZ193" i="8"/>
  <c r="DD193" i="8"/>
  <c r="DF193" i="8"/>
  <c r="DA193" i="8"/>
  <c r="DB193" i="8"/>
  <c r="DE193" i="8"/>
  <c r="BI173" i="8"/>
  <c r="L173" i="8" s="1"/>
  <c r="DS173" i="8"/>
  <c r="DK173" i="8"/>
  <c r="DO173" i="8"/>
  <c r="DL173" i="8"/>
  <c r="DP173" i="8"/>
  <c r="DM173" i="8"/>
  <c r="DN173" i="8"/>
  <c r="DQ173" i="8"/>
  <c r="DH173" i="8"/>
  <c r="DJ173" i="8"/>
  <c r="CY173" i="8"/>
  <c r="DC173" i="8"/>
  <c r="CZ173" i="8"/>
  <c r="DD173" i="8"/>
  <c r="DF173" i="8"/>
  <c r="DA173" i="8"/>
  <c r="DB173" i="8"/>
  <c r="DE173" i="8"/>
  <c r="BI176" i="8"/>
  <c r="L176" i="8" s="1"/>
  <c r="DS176" i="8"/>
  <c r="DK176" i="8"/>
  <c r="DO176" i="8"/>
  <c r="DL176" i="8"/>
  <c r="DP176" i="8"/>
  <c r="DM176" i="8"/>
  <c r="DN176" i="8"/>
  <c r="DH176" i="8"/>
  <c r="DQ176" i="8"/>
  <c r="DJ176" i="8"/>
  <c r="CY176" i="8"/>
  <c r="DC176" i="8"/>
  <c r="CZ176" i="8"/>
  <c r="DD176" i="8"/>
  <c r="DF176" i="8"/>
  <c r="DA176" i="8"/>
  <c r="DB176" i="8"/>
  <c r="DE176" i="8"/>
  <c r="BI168" i="8"/>
  <c r="BL168" i="8" s="1"/>
  <c r="DS168" i="8"/>
  <c r="DJ168" i="8"/>
  <c r="DK168" i="8"/>
  <c r="DO168" i="8"/>
  <c r="DL168" i="8"/>
  <c r="DP168" i="8"/>
  <c r="DM168" i="8"/>
  <c r="DN168" i="8"/>
  <c r="DH168" i="8"/>
  <c r="DQ168" i="8"/>
  <c r="CY168" i="8"/>
  <c r="DC168" i="8"/>
  <c r="CZ168" i="8"/>
  <c r="DD168" i="8"/>
  <c r="DF168" i="8"/>
  <c r="DA168" i="8"/>
  <c r="DB168" i="8"/>
  <c r="DE168" i="8"/>
  <c r="BI209" i="8"/>
  <c r="L209" i="8" s="1"/>
  <c r="DS209" i="8"/>
  <c r="DK209" i="8"/>
  <c r="DO209" i="8"/>
  <c r="DL209" i="8"/>
  <c r="DP209" i="8"/>
  <c r="DM209" i="8"/>
  <c r="DN209" i="8"/>
  <c r="DQ209" i="8"/>
  <c r="DH209" i="8"/>
  <c r="DJ209" i="8"/>
  <c r="CY209" i="8"/>
  <c r="DC209" i="8"/>
  <c r="CZ209" i="8"/>
  <c r="DD209" i="8"/>
  <c r="DF209" i="8"/>
  <c r="DA209" i="8"/>
  <c r="DB209" i="8"/>
  <c r="DE209" i="8"/>
  <c r="BI186" i="8"/>
  <c r="M186" i="8" s="1"/>
  <c r="DS186" i="8"/>
  <c r="DK186" i="8"/>
  <c r="DO186" i="8"/>
  <c r="DL186" i="8"/>
  <c r="DP186" i="8"/>
  <c r="DM186" i="8"/>
  <c r="DN186" i="8"/>
  <c r="DQ186" i="8"/>
  <c r="DJ186" i="8"/>
  <c r="DH186" i="8"/>
  <c r="CY186" i="8"/>
  <c r="DC186" i="8"/>
  <c r="CZ186" i="8"/>
  <c r="DD186" i="8"/>
  <c r="DF186" i="8"/>
  <c r="DA186" i="8"/>
  <c r="DB186" i="8"/>
  <c r="DE186" i="8"/>
  <c r="BV185" i="8"/>
  <c r="BW185" i="8" s="1"/>
  <c r="P185" i="8" s="1"/>
  <c r="BV117" i="8"/>
  <c r="BW117" i="8" s="1"/>
  <c r="P117" i="8" s="1"/>
  <c r="O101" i="8"/>
  <c r="O81" i="8"/>
  <c r="N35" i="8"/>
  <c r="BV148" i="8"/>
  <c r="BW148" i="8" s="1"/>
  <c r="Q148" i="8" s="1"/>
  <c r="R148" i="8" s="1"/>
  <c r="O74" i="8"/>
  <c r="O3" i="8"/>
  <c r="N81" i="8"/>
  <c r="BV35" i="8"/>
  <c r="BW35" i="8" s="1"/>
  <c r="P35" i="8" s="1"/>
  <c r="O124" i="8"/>
  <c r="O5" i="8"/>
  <c r="BV165" i="8"/>
  <c r="BW165" i="8" s="1"/>
  <c r="P165" i="8" s="1"/>
  <c r="BV179" i="8"/>
  <c r="BW179" i="8" s="1"/>
  <c r="P179" i="8" s="1"/>
  <c r="N74" i="8"/>
  <c r="BV124" i="8"/>
  <c r="BW124" i="8" s="1"/>
  <c r="Q124" i="8" s="1"/>
  <c r="R124" i="8" s="1"/>
  <c r="BV101" i="8"/>
  <c r="BW101" i="8" s="1"/>
  <c r="Q101" i="8" s="1"/>
  <c r="R101" i="8" s="1"/>
  <c r="F101" i="10" s="1"/>
  <c r="N3" i="8"/>
  <c r="N132" i="8"/>
  <c r="N117" i="8"/>
  <c r="N148" i="8"/>
  <c r="N5" i="8"/>
  <c r="N37" i="8"/>
  <c r="N179" i="8"/>
  <c r="N165" i="8"/>
  <c r="O93" i="8"/>
  <c r="O77" i="8"/>
  <c r="BS121" i="8"/>
  <c r="BT121" i="8" s="1"/>
  <c r="BV121" i="8" s="1"/>
  <c r="BW121" i="8" s="1"/>
  <c r="BV52" i="8"/>
  <c r="BW52" i="8" s="1"/>
  <c r="P52" i="8" s="1"/>
  <c r="N32" i="8"/>
  <c r="BV86" i="8"/>
  <c r="BW86" i="8" s="1"/>
  <c r="P86" i="8" s="1"/>
  <c r="BV184" i="8"/>
  <c r="BW184" i="8" s="1"/>
  <c r="P184" i="8" s="1"/>
  <c r="O207" i="8"/>
  <c r="N77" i="8"/>
  <c r="BS33" i="8"/>
  <c r="BT33" i="8" s="1"/>
  <c r="N33" i="8" s="1"/>
  <c r="N172" i="8"/>
  <c r="O132" i="8"/>
  <c r="O71" i="8"/>
  <c r="N207" i="8"/>
  <c r="BS106" i="8"/>
  <c r="BT106" i="8" s="1"/>
  <c r="BV106" i="8" s="1"/>
  <c r="BW106" i="8" s="1"/>
  <c r="BS78" i="8"/>
  <c r="BT78" i="8" s="1"/>
  <c r="N78" i="8" s="1"/>
  <c r="BS109" i="8"/>
  <c r="BT109" i="8" s="1"/>
  <c r="BV109" i="8" s="1"/>
  <c r="BW109" i="8" s="1"/>
  <c r="BS112" i="8"/>
  <c r="BT112" i="8" s="1"/>
  <c r="N112" i="8" s="1"/>
  <c r="BS10" i="8"/>
  <c r="BT10" i="8" s="1"/>
  <c r="O10" i="8" s="1"/>
  <c r="BS12" i="8"/>
  <c r="BT12" i="8" s="1"/>
  <c r="BV12" i="8" s="1"/>
  <c r="BW12" i="8" s="1"/>
  <c r="BV85" i="8"/>
  <c r="BW85" i="8" s="1"/>
  <c r="N85" i="8"/>
  <c r="O85" i="8"/>
  <c r="BV20" i="8"/>
  <c r="BW20" i="8" s="1"/>
  <c r="N20" i="8"/>
  <c r="O20" i="8"/>
  <c r="BV130" i="8"/>
  <c r="BW130" i="8" s="1"/>
  <c r="O130" i="8"/>
  <c r="N130" i="8"/>
  <c r="Q28" i="8"/>
  <c r="R28" i="8" s="1"/>
  <c r="P28" i="8"/>
  <c r="P142" i="8"/>
  <c r="Q142" i="8"/>
  <c r="R142" i="8" s="1"/>
  <c r="BV119" i="8"/>
  <c r="BW119" i="8" s="1"/>
  <c r="O119" i="8"/>
  <c r="N119" i="8"/>
  <c r="BV96" i="8"/>
  <c r="BW96" i="8" s="1"/>
  <c r="O96" i="8"/>
  <c r="N96" i="8"/>
  <c r="P146" i="8"/>
  <c r="Q146" i="8"/>
  <c r="R146" i="8" s="1"/>
  <c r="P81" i="8"/>
  <c r="Q81" i="8"/>
  <c r="R81" i="8" s="1"/>
  <c r="F81" i="10" s="1"/>
  <c r="P73" i="8"/>
  <c r="Q73" i="8"/>
  <c r="R73" i="8" s="1"/>
  <c r="Q32" i="8"/>
  <c r="R32" i="8" s="1"/>
  <c r="P32" i="8"/>
  <c r="P123" i="8"/>
  <c r="Q3" i="8"/>
  <c r="R3" i="8" s="1"/>
  <c r="F3" i="10" s="1"/>
  <c r="P3" i="8"/>
  <c r="P77" i="8"/>
  <c r="Q77" i="8"/>
  <c r="R77" i="8" s="1"/>
  <c r="Q147" i="8"/>
  <c r="R147" i="8" s="1"/>
  <c r="P147" i="8"/>
  <c r="BN163" i="8"/>
  <c r="BL204" i="8"/>
  <c r="BK204" i="8"/>
  <c r="BM182" i="8"/>
  <c r="M159" i="8"/>
  <c r="BR159" i="8"/>
  <c r="BN159" i="8"/>
  <c r="L170" i="8"/>
  <c r="BR170" i="8"/>
  <c r="BK170" i="8"/>
  <c r="M2" i="8"/>
  <c r="BK2" i="8"/>
  <c r="BL2" i="8"/>
  <c r="BM158" i="8"/>
  <c r="BS200" i="8"/>
  <c r="BK200" i="8"/>
  <c r="BQ200" i="8"/>
  <c r="BO162" i="8"/>
  <c r="BV120" i="8"/>
  <c r="BW120" i="8" s="1"/>
  <c r="O120" i="8"/>
  <c r="N120" i="8"/>
  <c r="BV49" i="8"/>
  <c r="BW49" i="8" s="1"/>
  <c r="N49" i="8"/>
  <c r="O49" i="8"/>
  <c r="P125" i="8"/>
  <c r="Q125" i="8"/>
  <c r="R125" i="8" s="1"/>
  <c r="P189" i="8"/>
  <c r="Q189" i="8"/>
  <c r="R189" i="8" s="1"/>
  <c r="BV110" i="8"/>
  <c r="BW110" i="8" s="1"/>
  <c r="O110" i="8"/>
  <c r="N110" i="8"/>
  <c r="P104" i="8"/>
  <c r="Q104" i="8"/>
  <c r="R104" i="8" s="1"/>
  <c r="P129" i="8"/>
  <c r="Q129" i="8"/>
  <c r="R129" i="8" s="1"/>
  <c r="P100" i="8"/>
  <c r="Q100" i="8"/>
  <c r="R100" i="8" s="1"/>
  <c r="P132" i="8"/>
  <c r="Q132" i="8"/>
  <c r="R132" i="8" s="1"/>
  <c r="P74" i="8"/>
  <c r="Q74" i="8"/>
  <c r="R74" i="8" s="1"/>
  <c r="P207" i="8"/>
  <c r="Q207" i="8"/>
  <c r="R207" i="8" s="1"/>
  <c r="P137" i="8"/>
  <c r="Q137" i="8"/>
  <c r="R137" i="8" s="1"/>
  <c r="F137" i="10" s="1"/>
  <c r="Q57" i="8"/>
  <c r="R57" i="8" s="1"/>
  <c r="P57" i="8"/>
  <c r="L198" i="8"/>
  <c r="BQ198" i="8"/>
  <c r="P153" i="8"/>
  <c r="Q153" i="8"/>
  <c r="R153" i="8" s="1"/>
  <c r="M167" i="8"/>
  <c r="BM167" i="8"/>
  <c r="L166" i="8"/>
  <c r="BM166" i="8"/>
  <c r="BL166" i="8"/>
  <c r="BR195" i="8"/>
  <c r="BK195" i="8"/>
  <c r="L178" i="8"/>
  <c r="BQ178" i="8"/>
  <c r="BM178" i="8"/>
  <c r="BQ175" i="8"/>
  <c r="BR175" i="8"/>
  <c r="M191" i="8"/>
  <c r="BR191" i="8"/>
  <c r="BQ191" i="8"/>
  <c r="BO155" i="8"/>
  <c r="M150" i="8"/>
  <c r="BP150" i="8"/>
  <c r="BT150" i="8"/>
  <c r="M206" i="8"/>
  <c r="BP206" i="8"/>
  <c r="BL206" i="8"/>
  <c r="Q39" i="8"/>
  <c r="R39" i="8" s="1"/>
  <c r="P39" i="8"/>
  <c r="BV64" i="8"/>
  <c r="BW64" i="8" s="1"/>
  <c r="N64" i="8"/>
  <c r="O64" i="8"/>
  <c r="Q143" i="8"/>
  <c r="R143" i="8" s="1"/>
  <c r="F143" i="10" s="1"/>
  <c r="P143" i="8"/>
  <c r="BV135" i="8"/>
  <c r="BW135" i="8" s="1"/>
  <c r="N135" i="8"/>
  <c r="O135" i="8"/>
  <c r="BV69" i="8"/>
  <c r="BW69" i="8" s="1"/>
  <c r="N69" i="8"/>
  <c r="O69" i="8"/>
  <c r="BV80" i="8"/>
  <c r="BW80" i="8" s="1"/>
  <c r="N80" i="8"/>
  <c r="O80" i="8"/>
  <c r="BV84" i="8"/>
  <c r="BW84" i="8" s="1"/>
  <c r="N84" i="8"/>
  <c r="O84" i="8"/>
  <c r="O34" i="8"/>
  <c r="BV91" i="8"/>
  <c r="BW91" i="8" s="1"/>
  <c r="O91" i="8"/>
  <c r="N91" i="8"/>
  <c r="BV40" i="8"/>
  <c r="BW40" i="8" s="1"/>
  <c r="N40" i="8"/>
  <c r="O40" i="8"/>
  <c r="BV29" i="8"/>
  <c r="BW29" i="8" s="1"/>
  <c r="N29" i="8"/>
  <c r="O29" i="8"/>
  <c r="P114" i="8"/>
  <c r="Q114" i="8"/>
  <c r="R114" i="8" s="1"/>
  <c r="Q43" i="8"/>
  <c r="R43" i="8" s="1"/>
  <c r="P43" i="8"/>
  <c r="BV122" i="8"/>
  <c r="BW122" i="8" s="1"/>
  <c r="O122" i="8"/>
  <c r="N122" i="8"/>
  <c r="BV58" i="8"/>
  <c r="BW58" i="8" s="1"/>
  <c r="N58" i="8"/>
  <c r="O58" i="8"/>
  <c r="P194" i="8"/>
  <c r="Q194" i="8"/>
  <c r="R194" i="8" s="1"/>
  <c r="P172" i="8"/>
  <c r="Q172" i="8"/>
  <c r="R172" i="8" s="1"/>
  <c r="P187" i="8"/>
  <c r="Q187" i="8"/>
  <c r="R187" i="8" s="1"/>
  <c r="Q5" i="8"/>
  <c r="R5" i="8" s="1"/>
  <c r="P5" i="8"/>
  <c r="Q37" i="8"/>
  <c r="R37" i="8" s="1"/>
  <c r="P37" i="8"/>
  <c r="L203" i="8"/>
  <c r="BN203" i="8"/>
  <c r="M161" i="8"/>
  <c r="BK161" i="8"/>
  <c r="L140" i="8"/>
  <c r="BL164" i="8"/>
  <c r="L139" i="8"/>
  <c r="M141" i="8"/>
  <c r="BM141" i="8"/>
  <c r="BS192" i="8"/>
  <c r="M183" i="8"/>
  <c r="BQ183" i="8"/>
  <c r="BN136" i="8"/>
  <c r="BN169" i="8"/>
  <c r="BN160" i="8"/>
  <c r="BP193" i="8"/>
  <c r="M173" i="8"/>
  <c r="BN176" i="8"/>
  <c r="BP168" i="8"/>
  <c r="BO209" i="8"/>
  <c r="BK186" i="8"/>
  <c r="P88" i="8"/>
  <c r="Q88" i="8"/>
  <c r="R88" i="8" s="1"/>
  <c r="P196" i="8"/>
  <c r="Q196" i="8"/>
  <c r="R196" i="8" s="1"/>
  <c r="Q65" i="8"/>
  <c r="R65" i="8" s="1"/>
  <c r="P65" i="8"/>
  <c r="P102" i="8"/>
  <c r="Q102" i="8"/>
  <c r="R102" i="8" s="1"/>
  <c r="F102" i="10" s="1"/>
  <c r="P149" i="8"/>
  <c r="Q149" i="8"/>
  <c r="R149" i="8" s="1"/>
  <c r="P76" i="8"/>
  <c r="Q76" i="8"/>
  <c r="R76" i="8" s="1"/>
  <c r="P154" i="8"/>
  <c r="Q154" i="8"/>
  <c r="R154" i="8" s="1"/>
  <c r="BV79" i="8"/>
  <c r="BW79" i="8" s="1"/>
  <c r="N79" i="8"/>
  <c r="O79" i="8"/>
  <c r="BV107" i="8"/>
  <c r="BW107" i="8" s="1"/>
  <c r="O107" i="8"/>
  <c r="N107" i="8"/>
  <c r="BV68" i="8"/>
  <c r="BW68" i="8" s="1"/>
  <c r="N68" i="8"/>
  <c r="O68" i="8"/>
  <c r="BV105" i="8"/>
  <c r="BW105" i="8" s="1"/>
  <c r="O105" i="8"/>
  <c r="N105" i="8"/>
  <c r="BV126" i="8"/>
  <c r="BW126" i="8" s="1"/>
  <c r="O126" i="8"/>
  <c r="N126" i="8"/>
  <c r="BV6" i="8"/>
  <c r="BW6" i="8" s="1"/>
  <c r="N6" i="8"/>
  <c r="O6" i="8"/>
  <c r="BV108" i="8"/>
  <c r="BW108" i="8" s="1"/>
  <c r="O108" i="8"/>
  <c r="N108" i="8"/>
  <c r="BV67" i="8"/>
  <c r="BW67" i="8" s="1"/>
  <c r="N67" i="8"/>
  <c r="O67" i="8"/>
  <c r="BV83" i="8"/>
  <c r="BW83" i="8" s="1"/>
  <c r="N83" i="8"/>
  <c r="O83" i="8"/>
  <c r="BV22" i="8"/>
  <c r="BW22" i="8" s="1"/>
  <c r="N22" i="8"/>
  <c r="O22" i="8"/>
  <c r="BV82" i="8"/>
  <c r="BW82" i="8" s="1"/>
  <c r="Q52" i="8"/>
  <c r="R52" i="8" s="1"/>
  <c r="F52" i="10" s="1"/>
  <c r="Q55" i="8"/>
  <c r="R55" i="8" s="1"/>
  <c r="F55" i="10" s="1"/>
  <c r="P55" i="8"/>
  <c r="P156" i="8"/>
  <c r="Q156" i="8"/>
  <c r="R156" i="8" s="1"/>
  <c r="Q165" i="8"/>
  <c r="R165" i="8" s="1"/>
  <c r="F165" i="10" s="1"/>
  <c r="L186" i="8" l="1"/>
  <c r="BK173" i="8"/>
  <c r="BP171" i="8"/>
  <c r="BP208" i="8"/>
  <c r="BR173" i="8"/>
  <c r="BO208" i="8"/>
  <c r="BR161" i="8"/>
  <c r="BR186" i="8"/>
  <c r="BR136" i="8"/>
  <c r="BL171" i="8"/>
  <c r="BO163" i="8"/>
  <c r="L163" i="8"/>
  <c r="Q35" i="8"/>
  <c r="R35" i="8" s="1"/>
  <c r="BS44" i="8"/>
  <c r="BT44" i="8" s="1"/>
  <c r="BV44" i="8" s="1"/>
  <c r="BW44" i="8" s="1"/>
  <c r="BS7" i="8"/>
  <c r="BT7" i="8" s="1"/>
  <c r="BV7" i="8" s="1"/>
  <c r="BW7" i="8" s="1"/>
  <c r="BS18" i="8"/>
  <c r="BT18" i="8" s="1"/>
  <c r="BV18" i="8" s="1"/>
  <c r="BW18" i="8" s="1"/>
  <c r="BS19" i="8"/>
  <c r="BT19" i="8" s="1"/>
  <c r="BV19" i="8" s="1"/>
  <c r="BW19" i="8" s="1"/>
  <c r="BS97" i="8"/>
  <c r="BT97" i="8" s="1"/>
  <c r="BV97" i="8" s="1"/>
  <c r="BW97" i="8" s="1"/>
  <c r="BS70" i="8"/>
  <c r="BT70" i="8" s="1"/>
  <c r="BV70" i="8" s="1"/>
  <c r="BW70" i="8" s="1"/>
  <c r="BS103" i="8"/>
  <c r="BT103" i="8" s="1"/>
  <c r="BV103" i="8" s="1"/>
  <c r="BW103" i="8" s="1"/>
  <c r="BS118" i="8"/>
  <c r="BT118" i="8" s="1"/>
  <c r="BV118" i="8" s="1"/>
  <c r="BW118" i="8" s="1"/>
  <c r="BS50" i="8"/>
  <c r="BT50" i="8" s="1"/>
  <c r="BV50" i="8" s="1"/>
  <c r="BW50" i="8" s="1"/>
  <c r="BS56" i="8"/>
  <c r="BT56" i="8" s="1"/>
  <c r="BV56" i="8" s="1"/>
  <c r="BW56" i="8" s="1"/>
  <c r="BS23" i="8"/>
  <c r="BT23" i="8" s="1"/>
  <c r="O23" i="8" s="1"/>
  <c r="BS17" i="8"/>
  <c r="BT17" i="8" s="1"/>
  <c r="BV17" i="8" s="1"/>
  <c r="BW17" i="8" s="1"/>
  <c r="BS21" i="8"/>
  <c r="BT21" i="8" s="1"/>
  <c r="N21" i="8" s="1"/>
  <c r="BS15" i="8"/>
  <c r="BT15" i="8" s="1"/>
  <c r="BV15" i="8" s="1"/>
  <c r="BW15" i="8" s="1"/>
  <c r="BS8" i="8"/>
  <c r="BT8" i="8" s="1"/>
  <c r="O8" i="8" s="1"/>
  <c r="BS98" i="8"/>
  <c r="BT98" i="8" s="1"/>
  <c r="BV98" i="8" s="1"/>
  <c r="BW98" i="8" s="1"/>
  <c r="BS16" i="8"/>
  <c r="BT16" i="8" s="1"/>
  <c r="O16" i="8" s="1"/>
  <c r="BS48" i="8"/>
  <c r="BT48" i="8" s="1"/>
  <c r="O48" i="8" s="1"/>
  <c r="BS72" i="8"/>
  <c r="BT72" i="8" s="1"/>
  <c r="BV72" i="8" s="1"/>
  <c r="BW72" i="8" s="1"/>
  <c r="BS116" i="8"/>
  <c r="BT116" i="8" s="1"/>
  <c r="N116" i="8" s="1"/>
  <c r="BS61" i="8"/>
  <c r="BT61" i="8" s="1"/>
  <c r="N61" i="8" s="1"/>
  <c r="BQ209" i="8"/>
  <c r="BQ193" i="8"/>
  <c r="BN193" i="8"/>
  <c r="BP183" i="8"/>
  <c r="BP141" i="8"/>
  <c r="BK164" i="8"/>
  <c r="BS164" i="8" s="1"/>
  <c r="BT164" i="8" s="1"/>
  <c r="BK203" i="8"/>
  <c r="BL167" i="8"/>
  <c r="BP198" i="8"/>
  <c r="BR162" i="8"/>
  <c r="BL200" i="8"/>
  <c r="BM200" i="8"/>
  <c r="BT200" i="8"/>
  <c r="BP2" i="8"/>
  <c r="BN2" i="8"/>
  <c r="BM2" i="8"/>
  <c r="BN170" i="8"/>
  <c r="BO170" i="8"/>
  <c r="BS170" i="8"/>
  <c r="BO159" i="8"/>
  <c r="BK159" i="8"/>
  <c r="BS159" i="8"/>
  <c r="BM204" i="8"/>
  <c r="BN204" i="8"/>
  <c r="BN209" i="8"/>
  <c r="BS209" i="8"/>
  <c r="BS193" i="8"/>
  <c r="L193" i="8"/>
  <c r="BR183" i="8"/>
  <c r="BN141" i="8"/>
  <c r="BP164" i="8"/>
  <c r="BO203" i="8"/>
  <c r="BN167" i="8"/>
  <c r="BR198" i="8"/>
  <c r="BN162" i="8"/>
  <c r="BT162" i="8"/>
  <c r="BO200" i="8"/>
  <c r="BP200" i="8"/>
  <c r="M200" i="8"/>
  <c r="BR2" i="8"/>
  <c r="BT2" i="8"/>
  <c r="BO2" i="8"/>
  <c r="BM170" i="8"/>
  <c r="BQ170" i="8"/>
  <c r="BT170" i="8"/>
  <c r="BQ159" i="8"/>
  <c r="BM159" i="8"/>
  <c r="BT159" i="8"/>
  <c r="BO204" i="8"/>
  <c r="BP204" i="8"/>
  <c r="M204" i="8"/>
  <c r="BM209" i="8"/>
  <c r="BT209" i="8"/>
  <c r="BT193" i="8"/>
  <c r="BO183" i="8"/>
  <c r="L183" i="8"/>
  <c r="BO141" i="8"/>
  <c r="BR164" i="8"/>
  <c r="BR203" i="8"/>
  <c r="P71" i="8"/>
  <c r="BK167" i="8"/>
  <c r="L167" i="8"/>
  <c r="BO198" i="8"/>
  <c r="M198" i="8"/>
  <c r="BK162" i="8"/>
  <c r="L162" i="8"/>
  <c r="BN200" i="8"/>
  <c r="BR200" i="8"/>
  <c r="BS2" i="8"/>
  <c r="BQ2" i="8"/>
  <c r="BL170" i="8"/>
  <c r="BP170" i="8"/>
  <c r="BL159" i="8"/>
  <c r="BP159" i="8"/>
  <c r="BQ204" i="8"/>
  <c r="BR204" i="8"/>
  <c r="Q86" i="8"/>
  <c r="R86" i="8" s="1"/>
  <c r="BV46" i="8"/>
  <c r="BW46" i="8" s="1"/>
  <c r="BO186" i="8"/>
  <c r="BM186" i="8"/>
  <c r="BL186" i="8"/>
  <c r="BN173" i="8"/>
  <c r="BO173" i="8"/>
  <c r="BS173" i="8"/>
  <c r="BQ136" i="8"/>
  <c r="BK136" i="8"/>
  <c r="M136" i="8"/>
  <c r="BK171" i="8"/>
  <c r="BR171" i="8"/>
  <c r="BR208" i="8"/>
  <c r="BQ208" i="8"/>
  <c r="BO161" i="8"/>
  <c r="BM161" i="8"/>
  <c r="BL161" i="8"/>
  <c r="N34" i="8"/>
  <c r="BK206" i="8"/>
  <c r="BR206" i="8"/>
  <c r="L206" i="8"/>
  <c r="BK150" i="8"/>
  <c r="BR150" i="8"/>
  <c r="L150" i="8"/>
  <c r="BK191" i="8"/>
  <c r="BL191" i="8"/>
  <c r="BK175" i="8"/>
  <c r="BL175" i="8"/>
  <c r="L175" i="8"/>
  <c r="BL178" i="8"/>
  <c r="BP178" i="8"/>
  <c r="BN195" i="8"/>
  <c r="BO195" i="8"/>
  <c r="L195" i="8"/>
  <c r="BO166" i="8"/>
  <c r="BP166" i="8"/>
  <c r="Q87" i="8"/>
  <c r="R87" i="8" s="1"/>
  <c r="F87" i="10" s="1"/>
  <c r="BM163" i="8"/>
  <c r="BQ163" i="8"/>
  <c r="M163" i="8"/>
  <c r="O53" i="8"/>
  <c r="N123" i="8"/>
  <c r="Q93" i="8"/>
  <c r="R93" i="8" s="1"/>
  <c r="F93" i="10" s="1"/>
  <c r="BQ186" i="8"/>
  <c r="BS186" i="8"/>
  <c r="BN186" i="8"/>
  <c r="BM173" i="8"/>
  <c r="BQ173" i="8"/>
  <c r="BT173" i="8"/>
  <c r="BL136" i="8"/>
  <c r="BM136" i="8"/>
  <c r="L136" i="8"/>
  <c r="BN171" i="8"/>
  <c r="BO171" i="8"/>
  <c r="L171" i="8"/>
  <c r="BK208" i="8"/>
  <c r="BL208" i="8"/>
  <c r="M208" i="8"/>
  <c r="BQ161" i="8"/>
  <c r="BT161" i="8"/>
  <c r="BN161" i="8"/>
  <c r="BN206" i="8"/>
  <c r="BO206" i="8"/>
  <c r="BS206" i="8"/>
  <c r="BO150" i="8"/>
  <c r="BM150" i="8"/>
  <c r="BL150" i="8"/>
  <c r="BM191" i="8"/>
  <c r="BN191" i="8"/>
  <c r="BM175" i="8"/>
  <c r="BN175" i="8"/>
  <c r="M175" i="8"/>
  <c r="BK178" i="8"/>
  <c r="BR178" i="8"/>
  <c r="BM195" i="8"/>
  <c r="BQ195" i="8"/>
  <c r="M195" i="8"/>
  <c r="BN166" i="8"/>
  <c r="BR166" i="8"/>
  <c r="BL163" i="8"/>
  <c r="BP163" i="8"/>
  <c r="P134" i="8"/>
  <c r="N53" i="8"/>
  <c r="BS27" i="8"/>
  <c r="BT27" i="8" s="1"/>
  <c r="BV27" i="8" s="1"/>
  <c r="BW27" i="8" s="1"/>
  <c r="BT186" i="8"/>
  <c r="BP186" i="8"/>
  <c r="BL173" i="8"/>
  <c r="BP173" i="8"/>
  <c r="BO136" i="8"/>
  <c r="BM171" i="8"/>
  <c r="BQ171" i="8"/>
  <c r="BM208" i="8"/>
  <c r="BN208" i="8"/>
  <c r="BS161" i="8"/>
  <c r="BP161" i="8"/>
  <c r="BM206" i="8"/>
  <c r="BQ206" i="8"/>
  <c r="BQ150" i="8"/>
  <c r="BS150" i="8"/>
  <c r="BO191" i="8"/>
  <c r="BP191" i="8"/>
  <c r="BP175" i="8"/>
  <c r="BN178" i="8"/>
  <c r="BO178" i="8"/>
  <c r="BL195" i="8"/>
  <c r="BQ166" i="8"/>
  <c r="BK166" i="8"/>
  <c r="BK163" i="8"/>
  <c r="BS31" i="8"/>
  <c r="BT31" i="8" s="1"/>
  <c r="BV31" i="8" s="1"/>
  <c r="BW31" i="8" s="1"/>
  <c r="BS113" i="8"/>
  <c r="BT113" i="8" s="1"/>
  <c r="N113" i="8" s="1"/>
  <c r="BS54" i="8"/>
  <c r="BT54" i="8" s="1"/>
  <c r="BV54" i="8" s="1"/>
  <c r="BW54" i="8" s="1"/>
  <c r="Q54" i="8" s="1"/>
  <c r="R54" i="8" s="1"/>
  <c r="BS26" i="8"/>
  <c r="BT26" i="8" s="1"/>
  <c r="O26" i="8" s="1"/>
  <c r="BS202" i="8"/>
  <c r="BT202" i="8" s="1"/>
  <c r="O202" i="8" s="1"/>
  <c r="BS128" i="8"/>
  <c r="BT128" i="8" s="1"/>
  <c r="BV128" i="8" s="1"/>
  <c r="BW128" i="8" s="1"/>
  <c r="BS111" i="8"/>
  <c r="BT111" i="8" s="1"/>
  <c r="BV111" i="8" s="1"/>
  <c r="BW111" i="8" s="1"/>
  <c r="P111" i="8" s="1"/>
  <c r="BS47" i="8"/>
  <c r="BT47" i="8" s="1"/>
  <c r="O47" i="8" s="1"/>
  <c r="BS30" i="8"/>
  <c r="BT30" i="8" s="1"/>
  <c r="BV30" i="8" s="1"/>
  <c r="BW30" i="8" s="1"/>
  <c r="BS127" i="8"/>
  <c r="BT127" i="8" s="1"/>
  <c r="BV127" i="8" s="1"/>
  <c r="BW127" i="8" s="1"/>
  <c r="BS36" i="8"/>
  <c r="BT36" i="8" s="1"/>
  <c r="N36" i="8" s="1"/>
  <c r="M168" i="8"/>
  <c r="O62" i="8"/>
  <c r="N82" i="8"/>
  <c r="N46" i="8"/>
  <c r="BK209" i="8"/>
  <c r="BR209" i="8"/>
  <c r="M209" i="8"/>
  <c r="BO193" i="8"/>
  <c r="BM193" i="8"/>
  <c r="BL193" i="8"/>
  <c r="BT160" i="8"/>
  <c r="BM183" i="8"/>
  <c r="BN183" i="8"/>
  <c r="L197" i="8"/>
  <c r="BK141" i="8"/>
  <c r="BL141" i="8"/>
  <c r="L141" i="8"/>
  <c r="BM164" i="8"/>
  <c r="BQ164" i="8"/>
  <c r="L164" i="8"/>
  <c r="BL203" i="8"/>
  <c r="BP203" i="8"/>
  <c r="L201" i="8"/>
  <c r="BN155" i="8"/>
  <c r="BO174" i="8"/>
  <c r="BR167" i="8"/>
  <c r="BQ167" i="8"/>
  <c r="BM198" i="8"/>
  <c r="BN198" i="8"/>
  <c r="BL162" i="8"/>
  <c r="BP162" i="8"/>
  <c r="M162" i="8"/>
  <c r="BS11" i="8"/>
  <c r="BT11" i="8" s="1"/>
  <c r="N11" i="8" s="1"/>
  <c r="CK38" i="8"/>
  <c r="CL38" i="8"/>
  <c r="P45" i="8"/>
  <c r="CI66" i="8"/>
  <c r="BN157" i="8"/>
  <c r="Q181" i="8"/>
  <c r="R181" i="8" s="1"/>
  <c r="AF181" i="8" s="1"/>
  <c r="CN38" i="8"/>
  <c r="CM38" i="8"/>
  <c r="CT38" i="8"/>
  <c r="CV38" i="8" s="1"/>
  <c r="CW38" i="8" s="1"/>
  <c r="T38" i="8"/>
  <c r="O134" i="8"/>
  <c r="BL209" i="8"/>
  <c r="BP209" i="8"/>
  <c r="BK193" i="8"/>
  <c r="BR193" i="8"/>
  <c r="BK183" i="8"/>
  <c r="BL197" i="8"/>
  <c r="BR141" i="8"/>
  <c r="M157" i="8"/>
  <c r="BN164" i="8"/>
  <c r="BO164" i="8"/>
  <c r="BM203" i="8"/>
  <c r="BQ203" i="8"/>
  <c r="BK151" i="8"/>
  <c r="BP167" i="8"/>
  <c r="BK198" i="8"/>
  <c r="BM162" i="8"/>
  <c r="BQ162" i="8"/>
  <c r="N134" i="8"/>
  <c r="BV62" i="8"/>
  <c r="BW62" i="8" s="1"/>
  <c r="CO38" i="8"/>
  <c r="AF66" i="8"/>
  <c r="BS41" i="8"/>
  <c r="BT41" i="8" s="1"/>
  <c r="N41" i="8" s="1"/>
  <c r="BK145" i="8"/>
  <c r="BO205" i="8"/>
  <c r="P101" i="8"/>
  <c r="BL177" i="8"/>
  <c r="BK176" i="8"/>
  <c r="BK169" i="8"/>
  <c r="BK192" i="8"/>
  <c r="BL139" i="8"/>
  <c r="BK152" i="8"/>
  <c r="BR199" i="8"/>
  <c r="L158" i="8"/>
  <c r="BS182" i="8"/>
  <c r="AF172" i="8"/>
  <c r="F172" i="10"/>
  <c r="AF156" i="8"/>
  <c r="F156" i="10"/>
  <c r="AF5" i="8"/>
  <c r="F5" i="10"/>
  <c r="AF43" i="8"/>
  <c r="F43" i="10"/>
  <c r="AF87" i="8"/>
  <c r="AF132" i="8"/>
  <c r="F132" i="10"/>
  <c r="AF129" i="8"/>
  <c r="F129" i="10"/>
  <c r="AF134" i="8"/>
  <c r="F134" i="10"/>
  <c r="AF73" i="8"/>
  <c r="F73" i="10"/>
  <c r="AF146" i="8"/>
  <c r="F146" i="10"/>
  <c r="AF142" i="8"/>
  <c r="F142" i="10"/>
  <c r="F181" i="10"/>
  <c r="AF76" i="8"/>
  <c r="F76" i="10"/>
  <c r="AF154" i="8"/>
  <c r="F154" i="10"/>
  <c r="AF149" i="8"/>
  <c r="F149" i="10"/>
  <c r="AF88" i="8"/>
  <c r="F88" i="10"/>
  <c r="AF187" i="8"/>
  <c r="F187" i="10"/>
  <c r="AF71" i="8"/>
  <c r="F71" i="10"/>
  <c r="AB194" i="8"/>
  <c r="F194" i="10"/>
  <c r="AF114" i="8"/>
  <c r="F114" i="10"/>
  <c r="AF39" i="8"/>
  <c r="F39" i="10"/>
  <c r="AF125" i="8"/>
  <c r="F125" i="10"/>
  <c r="AF147" i="8"/>
  <c r="F147" i="10"/>
  <c r="AF148" i="8"/>
  <c r="F148" i="10"/>
  <c r="AF45" i="8"/>
  <c r="F45" i="10"/>
  <c r="AF196" i="8"/>
  <c r="F196" i="10"/>
  <c r="AF65" i="8"/>
  <c r="F65" i="10"/>
  <c r="AF37" i="8"/>
  <c r="F37" i="10"/>
  <c r="AF153" i="8"/>
  <c r="F153" i="10"/>
  <c r="AF207" i="8"/>
  <c r="F207" i="10"/>
  <c r="AF74" i="8"/>
  <c r="F74" i="10"/>
  <c r="AF100" i="8"/>
  <c r="F100" i="10"/>
  <c r="AF104" i="8"/>
  <c r="F104" i="10"/>
  <c r="AF77" i="8"/>
  <c r="F77" i="10"/>
  <c r="AF32" i="8"/>
  <c r="F32" i="10"/>
  <c r="AF123" i="8"/>
  <c r="F123" i="10"/>
  <c r="AF86" i="8"/>
  <c r="F86" i="10"/>
  <c r="AF57" i="8"/>
  <c r="F57" i="10"/>
  <c r="AB189" i="8"/>
  <c r="F189" i="10"/>
  <c r="AF35" i="8"/>
  <c r="F35" i="10"/>
  <c r="AF28" i="8"/>
  <c r="F28" i="10"/>
  <c r="AF124" i="8"/>
  <c r="F124" i="10"/>
  <c r="BS25" i="8"/>
  <c r="BT25" i="8" s="1"/>
  <c r="N25" i="8" s="1"/>
  <c r="CI143" i="8"/>
  <c r="AF143" i="8"/>
  <c r="CI137" i="8"/>
  <c r="T137" i="8" s="1"/>
  <c r="AF137" i="8"/>
  <c r="CI52" i="8"/>
  <c r="CL52" i="8" s="1"/>
  <c r="AF52" i="8"/>
  <c r="BV33" i="8"/>
  <c r="BW33" i="8" s="1"/>
  <c r="CI165" i="8"/>
  <c r="AF165" i="8"/>
  <c r="CI81" i="8"/>
  <c r="AF81" i="8"/>
  <c r="CI55" i="8"/>
  <c r="T55" i="8" s="1"/>
  <c r="AF55" i="8"/>
  <c r="CI102" i="8"/>
  <c r="AF102" i="8"/>
  <c r="CI101" i="8"/>
  <c r="T101" i="8" s="1"/>
  <c r="AF101" i="8"/>
  <c r="CI3" i="8"/>
  <c r="AF3" i="8"/>
  <c r="BS24" i="8"/>
  <c r="BT24" i="8" s="1"/>
  <c r="BV24" i="8" s="1"/>
  <c r="BW24" i="8" s="1"/>
  <c r="BS92" i="8"/>
  <c r="BT92" i="8" s="1"/>
  <c r="N92" i="8" s="1"/>
  <c r="BS60" i="8"/>
  <c r="BT60" i="8" s="1"/>
  <c r="O60" i="8" s="1"/>
  <c r="BS90" i="8"/>
  <c r="BT90" i="8" s="1"/>
  <c r="BV90" i="8" s="1"/>
  <c r="BW90" i="8" s="1"/>
  <c r="BS99" i="8"/>
  <c r="BT99" i="8" s="1"/>
  <c r="BV99" i="8" s="1"/>
  <c r="BW99" i="8" s="1"/>
  <c r="BS138" i="8"/>
  <c r="BT138" i="8" s="1"/>
  <c r="O138" i="8" s="1"/>
  <c r="BS89" i="8"/>
  <c r="BT89" i="8" s="1"/>
  <c r="N89" i="8" s="1"/>
  <c r="BS51" i="8"/>
  <c r="BT51" i="8" s="1"/>
  <c r="BV51" i="8" s="1"/>
  <c r="BW51" i="8" s="1"/>
  <c r="O133" i="8"/>
  <c r="N133" i="8"/>
  <c r="BV133" i="8"/>
  <c r="BW133" i="8" s="1"/>
  <c r="BP176" i="8"/>
  <c r="BO139" i="8"/>
  <c r="M139" i="8"/>
  <c r="BL158" i="8"/>
  <c r="BV47" i="8"/>
  <c r="BW47" i="8" s="1"/>
  <c r="BS131" i="8"/>
  <c r="BT131" i="8" s="1"/>
  <c r="BV131" i="8" s="1"/>
  <c r="BW131" i="8" s="1"/>
  <c r="BT176" i="8"/>
  <c r="N176" i="8" s="1"/>
  <c r="BP169" i="8"/>
  <c r="BT169" i="8"/>
  <c r="BO192" i="8"/>
  <c r="M192" i="8"/>
  <c r="BO145" i="8"/>
  <c r="BP145" i="8"/>
  <c r="BP205" i="8"/>
  <c r="BP152" i="8"/>
  <c r="BK177" i="8"/>
  <c r="L177" i="8"/>
  <c r="BO176" i="8"/>
  <c r="BR176" i="8"/>
  <c r="M176" i="8"/>
  <c r="BO169" i="8"/>
  <c r="BR169" i="8"/>
  <c r="L169" i="8"/>
  <c r="BN192" i="8"/>
  <c r="BP192" i="8"/>
  <c r="L192" i="8"/>
  <c r="BN139" i="8"/>
  <c r="BQ139" i="8"/>
  <c r="BK140" i="8"/>
  <c r="BL145" i="8"/>
  <c r="BR145" i="8"/>
  <c r="BO201" i="8"/>
  <c r="BL205" i="8"/>
  <c r="BR205" i="8"/>
  <c r="BL151" i="8"/>
  <c r="L155" i="8"/>
  <c r="BK174" i="8"/>
  <c r="BP180" i="8"/>
  <c r="BL144" i="8"/>
  <c r="BR152" i="8"/>
  <c r="BN158" i="8"/>
  <c r="BM177" i="8"/>
  <c r="M177" i="8"/>
  <c r="BQ199" i="8"/>
  <c r="BQ182" i="8"/>
  <c r="O103" i="8"/>
  <c r="BN205" i="8"/>
  <c r="BO199" i="8"/>
  <c r="BO182" i="8"/>
  <c r="BO168" i="8"/>
  <c r="BQ176" i="8"/>
  <c r="BS176" i="8"/>
  <c r="BQ160" i="8"/>
  <c r="BQ169" i="8"/>
  <c r="BS169" i="8"/>
  <c r="BK197" i="8"/>
  <c r="BL192" i="8"/>
  <c r="BR192" i="8"/>
  <c r="BM157" i="8"/>
  <c r="BM139" i="8"/>
  <c r="BP139" i="8"/>
  <c r="BR140" i="8"/>
  <c r="BN145" i="8"/>
  <c r="L145" i="8"/>
  <c r="BP201" i="8"/>
  <c r="BK205" i="8"/>
  <c r="L205" i="8"/>
  <c r="BS151" i="8"/>
  <c r="BS174" i="8"/>
  <c r="BO180" i="8"/>
  <c r="BP144" i="8"/>
  <c r="BL152" i="8"/>
  <c r="BK158" i="8"/>
  <c r="M158" i="8"/>
  <c r="BS177" i="8"/>
  <c r="BP199" i="8"/>
  <c r="BN182" i="8"/>
  <c r="BT182" i="8"/>
  <c r="O182" i="8" s="1"/>
  <c r="O123" i="8"/>
  <c r="F18" i="7"/>
  <c r="G18" i="7"/>
  <c r="K20" i="7"/>
  <c r="L20" i="7"/>
  <c r="BS4" i="8"/>
  <c r="BT4" i="8" s="1"/>
  <c r="N4" i="8" s="1"/>
  <c r="BS42" i="8"/>
  <c r="BT42" i="8" s="1"/>
  <c r="N42" i="8" s="1"/>
  <c r="BS95" i="8"/>
  <c r="BT95" i="8" s="1"/>
  <c r="O95" i="8" s="1"/>
  <c r="S101" i="8"/>
  <c r="M18" i="7"/>
  <c r="L18" i="7"/>
  <c r="J20" i="7"/>
  <c r="H20" i="7"/>
  <c r="BS59" i="8"/>
  <c r="BT59" i="8" s="1"/>
  <c r="O59" i="8" s="1"/>
  <c r="BS63" i="8"/>
  <c r="BT63" i="8" s="1"/>
  <c r="N63" i="8" s="1"/>
  <c r="BS115" i="8"/>
  <c r="BT115" i="8" s="1"/>
  <c r="BV115" i="8" s="1"/>
  <c r="BW115" i="8" s="1"/>
  <c r="BS14" i="8"/>
  <c r="BT14" i="8" s="1"/>
  <c r="N14" i="8" s="1"/>
  <c r="J18" i="7"/>
  <c r="H18" i="7"/>
  <c r="G20" i="7"/>
  <c r="M20" i="7"/>
  <c r="S102" i="8"/>
  <c r="T102" i="8"/>
  <c r="T143" i="8"/>
  <c r="S143" i="8"/>
  <c r="T165" i="8"/>
  <c r="S165" i="8"/>
  <c r="T3" i="8"/>
  <c r="S3" i="8"/>
  <c r="T81" i="8"/>
  <c r="S81" i="8"/>
  <c r="BV190" i="8"/>
  <c r="BW190" i="8" s="1"/>
  <c r="BV113" i="8"/>
  <c r="BW113" i="8" s="1"/>
  <c r="P113" i="8" s="1"/>
  <c r="I18" i="7"/>
  <c r="K18" i="7"/>
  <c r="F20" i="7"/>
  <c r="I20" i="7"/>
  <c r="CT55" i="8"/>
  <c r="CS55" i="8"/>
  <c r="CL55" i="8"/>
  <c r="CP55" i="8"/>
  <c r="CM55" i="8"/>
  <c r="CQ55" i="8"/>
  <c r="CK55" i="8"/>
  <c r="CO55" i="8"/>
  <c r="CR55" i="8"/>
  <c r="CN55" i="8"/>
  <c r="BM168" i="8"/>
  <c r="BN168" i="8"/>
  <c r="BO160" i="8"/>
  <c r="BM160" i="8"/>
  <c r="BL160" i="8"/>
  <c r="BR197" i="8"/>
  <c r="BQ197" i="8"/>
  <c r="BK157" i="8"/>
  <c r="BL157" i="8"/>
  <c r="L157" i="8"/>
  <c r="BL140" i="8"/>
  <c r="BP140" i="8"/>
  <c r="M140" i="8"/>
  <c r="BL201" i="8"/>
  <c r="BM201" i="8"/>
  <c r="BT201" i="8"/>
  <c r="BV201" i="8" s="1"/>
  <c r="BW201" i="8" s="1"/>
  <c r="CT101" i="8"/>
  <c r="CS101" i="8"/>
  <c r="CM101" i="8"/>
  <c r="CQ101" i="8"/>
  <c r="CN101" i="8"/>
  <c r="CR101" i="8"/>
  <c r="CL101" i="8"/>
  <c r="CP101" i="8"/>
  <c r="CO101" i="8"/>
  <c r="CK101" i="8"/>
  <c r="BR151" i="8"/>
  <c r="BQ151" i="8"/>
  <c r="M151" i="8"/>
  <c r="BK155" i="8"/>
  <c r="BR155" i="8"/>
  <c r="BN174" i="8"/>
  <c r="BR174" i="8"/>
  <c r="L174" i="8"/>
  <c r="BM180" i="8"/>
  <c r="BN180" i="8"/>
  <c r="L180" i="8"/>
  <c r="BM144" i="8"/>
  <c r="BQ144" i="8"/>
  <c r="L144" i="8"/>
  <c r="BV210" i="8"/>
  <c r="BW210" i="8" s="1"/>
  <c r="P210" i="8" s="1"/>
  <c r="CS3" i="8"/>
  <c r="CM3" i="8"/>
  <c r="CQ3" i="8"/>
  <c r="CN3" i="8"/>
  <c r="CR3" i="8"/>
  <c r="CT3" i="8"/>
  <c r="CL3" i="8"/>
  <c r="CP3" i="8"/>
  <c r="CO3" i="8"/>
  <c r="CK3" i="8"/>
  <c r="CS81" i="8"/>
  <c r="CT81" i="8"/>
  <c r="CM81" i="8"/>
  <c r="CQ81" i="8"/>
  <c r="CN81" i="8"/>
  <c r="CR81" i="8"/>
  <c r="CL81" i="8"/>
  <c r="CP81" i="8"/>
  <c r="CO81" i="8"/>
  <c r="CK81" i="8"/>
  <c r="CS102" i="8"/>
  <c r="CT102" i="8"/>
  <c r="CM102" i="8"/>
  <c r="CQ102" i="8"/>
  <c r="CN102" i="8"/>
  <c r="CR102" i="8"/>
  <c r="CL102" i="8"/>
  <c r="CP102" i="8"/>
  <c r="CK102" i="8"/>
  <c r="CO102" i="8"/>
  <c r="CS137" i="8"/>
  <c r="CR137" i="8"/>
  <c r="CL137" i="8"/>
  <c r="CS165" i="8"/>
  <c r="CT165" i="8"/>
  <c r="CL165" i="8"/>
  <c r="CP165" i="8"/>
  <c r="CM165" i="8"/>
  <c r="CQ165" i="8"/>
  <c r="CK165" i="8"/>
  <c r="CO165" i="8"/>
  <c r="CR165" i="8"/>
  <c r="CN165" i="8"/>
  <c r="BQ168" i="8"/>
  <c r="BR168" i="8"/>
  <c r="L168" i="8"/>
  <c r="BS160" i="8"/>
  <c r="BP160" i="8"/>
  <c r="M160" i="8"/>
  <c r="BM197" i="8"/>
  <c r="BN197" i="8"/>
  <c r="M197" i="8"/>
  <c r="BP157" i="8"/>
  <c r="BO157" i="8"/>
  <c r="BN140" i="8"/>
  <c r="BO140" i="8"/>
  <c r="BS140" i="8"/>
  <c r="BN201" i="8"/>
  <c r="BR201" i="8"/>
  <c r="M201" i="8"/>
  <c r="Q94" i="8"/>
  <c r="R94" i="8" s="1"/>
  <c r="BM151" i="8"/>
  <c r="BN151" i="8"/>
  <c r="BT151" i="8"/>
  <c r="BM155" i="8"/>
  <c r="BQ155" i="8"/>
  <c r="M155" i="8"/>
  <c r="BQ174" i="8"/>
  <c r="BM174" i="8"/>
  <c r="BT174" i="8"/>
  <c r="BV174" i="8" s="1"/>
  <c r="BW174" i="8" s="1"/>
  <c r="BR180" i="8"/>
  <c r="BQ180" i="8"/>
  <c r="BK144" i="8"/>
  <c r="BR144" i="8"/>
  <c r="O210" i="8"/>
  <c r="CT52" i="8"/>
  <c r="CQ52" i="8"/>
  <c r="CR52" i="8"/>
  <c r="BK168" i="8"/>
  <c r="BK160" i="8"/>
  <c r="BR160" i="8"/>
  <c r="BP197" i="8"/>
  <c r="BR157" i="8"/>
  <c r="BM140" i="8"/>
  <c r="BQ140" i="8"/>
  <c r="BQ201" i="8"/>
  <c r="BK201" i="8"/>
  <c r="CT143" i="8"/>
  <c r="CS143" i="8"/>
  <c r="CL143" i="8"/>
  <c r="CP143" i="8"/>
  <c r="CM143" i="8"/>
  <c r="CQ143" i="8"/>
  <c r="CK143" i="8"/>
  <c r="CO143" i="8"/>
  <c r="CR143" i="8"/>
  <c r="CN143" i="8"/>
  <c r="BP151" i="8"/>
  <c r="BO151" i="8"/>
  <c r="BL155" i="8"/>
  <c r="BL174" i="8"/>
  <c r="BP174" i="8"/>
  <c r="BK180" i="8"/>
  <c r="BL180" i="8"/>
  <c r="BN144" i="8"/>
  <c r="BO144" i="8"/>
  <c r="O18" i="8"/>
  <c r="N72" i="8"/>
  <c r="O118" i="8"/>
  <c r="O89" i="8"/>
  <c r="BM176" i="8"/>
  <c r="BL176" i="8"/>
  <c r="BM169" i="8"/>
  <c r="BL169" i="8"/>
  <c r="BM192" i="8"/>
  <c r="BQ192" i="8"/>
  <c r="BK139" i="8"/>
  <c r="BQ145" i="8"/>
  <c r="BM145" i="8"/>
  <c r="BM205" i="8"/>
  <c r="BQ205" i="8"/>
  <c r="Q117" i="8"/>
  <c r="R117" i="8" s="1"/>
  <c r="BN152" i="8"/>
  <c r="BO152" i="8"/>
  <c r="M152" i="8"/>
  <c r="BP158" i="8"/>
  <c r="BO158" i="8"/>
  <c r="BO177" i="8"/>
  <c r="BP177" i="8"/>
  <c r="BN177" i="8"/>
  <c r="BK199" i="8"/>
  <c r="BL199" i="8"/>
  <c r="L199" i="8"/>
  <c r="BL182" i="8"/>
  <c r="BP182" i="8"/>
  <c r="M182" i="8"/>
  <c r="P124" i="8"/>
  <c r="Q185" i="8"/>
  <c r="R185" i="8" s="1"/>
  <c r="N127" i="8"/>
  <c r="BV89" i="8"/>
  <c r="BW89" i="8" s="1"/>
  <c r="P89" i="8" s="1"/>
  <c r="N121" i="8"/>
  <c r="BV78" i="8"/>
  <c r="BW78" i="8" s="1"/>
  <c r="Q78" i="8" s="1"/>
  <c r="R78" i="8" s="1"/>
  <c r="N109" i="8"/>
  <c r="N10" i="8"/>
  <c r="O97" i="8"/>
  <c r="BM152" i="8"/>
  <c r="BQ152" i="8"/>
  <c r="BR158" i="8"/>
  <c r="BQ177" i="8"/>
  <c r="BR177" i="8"/>
  <c r="BM199" i="8"/>
  <c r="BN199" i="8"/>
  <c r="BK182" i="8"/>
  <c r="BR182" i="8"/>
  <c r="O7" i="8"/>
  <c r="N106" i="8"/>
  <c r="O72" i="8"/>
  <c r="N103" i="8"/>
  <c r="O116" i="8"/>
  <c r="N118" i="8"/>
  <c r="O113" i="8"/>
  <c r="N8" i="8"/>
  <c r="O12" i="8"/>
  <c r="O112" i="8"/>
  <c r="N90" i="8"/>
  <c r="O90" i="8"/>
  <c r="N97" i="8"/>
  <c r="N23" i="8"/>
  <c r="BV116" i="8"/>
  <c r="BW116" i="8" s="1"/>
  <c r="Q116" i="8" s="1"/>
  <c r="R116" i="8" s="1"/>
  <c r="O31" i="8"/>
  <c r="BS188" i="8"/>
  <c r="BT188" i="8" s="1"/>
  <c r="H19" i="7"/>
  <c r="N26" i="8"/>
  <c r="N128" i="8"/>
  <c r="Q179" i="8"/>
  <c r="R179" i="8" s="1"/>
  <c r="O56" i="8"/>
  <c r="BV25" i="8"/>
  <c r="BW25" i="8" s="1"/>
  <c r="P25" i="8" s="1"/>
  <c r="O24" i="8"/>
  <c r="N30" i="8"/>
  <c r="O44" i="8"/>
  <c r="N99" i="8"/>
  <c r="N59" i="8"/>
  <c r="O70" i="8"/>
  <c r="BS163" i="8"/>
  <c r="BT163" i="8" s="1"/>
  <c r="N163" i="8" s="1"/>
  <c r="BV11" i="8"/>
  <c r="BW11" i="8" s="1"/>
  <c r="P11" i="8" s="1"/>
  <c r="N60" i="8"/>
  <c r="N98" i="8"/>
  <c r="BV95" i="8"/>
  <c r="BW95" i="8" s="1"/>
  <c r="P95" i="8" s="1"/>
  <c r="N111" i="8"/>
  <c r="BV10" i="8"/>
  <c r="BW10" i="8" s="1"/>
  <c r="Q10" i="8" s="1"/>
  <c r="R10" i="8" s="1"/>
  <c r="P148" i="8"/>
  <c r="O98" i="8"/>
  <c r="N190" i="8"/>
  <c r="O21" i="8"/>
  <c r="O121" i="8"/>
  <c r="N7" i="8"/>
  <c r="N18" i="8"/>
  <c r="O131" i="8"/>
  <c r="O27" i="8"/>
  <c r="Q184" i="8"/>
  <c r="R184" i="8" s="1"/>
  <c r="BV21" i="8"/>
  <c r="BW21" i="8" s="1"/>
  <c r="Q21" i="8" s="1"/>
  <c r="R21" i="8" s="1"/>
  <c r="BV42" i="8"/>
  <c r="BW42" i="8" s="1"/>
  <c r="P42" i="8" s="1"/>
  <c r="N47" i="8"/>
  <c r="N131" i="8"/>
  <c r="BV61" i="8"/>
  <c r="BW61" i="8" s="1"/>
  <c r="Q61" i="8" s="1"/>
  <c r="R61" i="8" s="1"/>
  <c r="N16" i="8"/>
  <c r="N54" i="8"/>
  <c r="BS191" i="8"/>
  <c r="BT191" i="8" s="1"/>
  <c r="O191" i="8" s="1"/>
  <c r="N56" i="8"/>
  <c r="O41" i="8"/>
  <c r="O25" i="8"/>
  <c r="BV26" i="8"/>
  <c r="BW26" i="8" s="1"/>
  <c r="Q26" i="8" s="1"/>
  <c r="R26" i="8" s="1"/>
  <c r="F26" i="10" s="1"/>
  <c r="O50" i="8"/>
  <c r="N24" i="8"/>
  <c r="O128" i="8"/>
  <c r="N48" i="8"/>
  <c r="BV23" i="8"/>
  <c r="BW23" i="8" s="1"/>
  <c r="P23" i="8" s="1"/>
  <c r="O51" i="8"/>
  <c r="O15" i="8"/>
  <c r="N70" i="8"/>
  <c r="N50" i="8"/>
  <c r="BV48" i="8"/>
  <c r="BW48" i="8" s="1"/>
  <c r="P48" i="8" s="1"/>
  <c r="N51" i="8"/>
  <c r="N15" i="8"/>
  <c r="O30" i="8"/>
  <c r="O92" i="8"/>
  <c r="BS204" i="8"/>
  <c r="BT204" i="8" s="1"/>
  <c r="O204" i="8" s="1"/>
  <c r="O127" i="8"/>
  <c r="N44" i="8"/>
  <c r="BV202" i="8"/>
  <c r="BW202" i="8" s="1"/>
  <c r="Q202" i="8" s="1"/>
  <c r="R202" i="8" s="1"/>
  <c r="F202" i="10" s="1"/>
  <c r="O99" i="8"/>
  <c r="BV59" i="8"/>
  <c r="BW59" i="8" s="1"/>
  <c r="Q59" i="8" s="1"/>
  <c r="R59" i="8" s="1"/>
  <c r="F59" i="10" s="1"/>
  <c r="BV16" i="8"/>
  <c r="BW16" i="8" s="1"/>
  <c r="P16" i="8" s="1"/>
  <c r="N12" i="8"/>
  <c r="O17" i="8"/>
  <c r="O19" i="8"/>
  <c r="N115" i="8"/>
  <c r="BV8" i="8"/>
  <c r="BW8" i="8" s="1"/>
  <c r="P8" i="8" s="1"/>
  <c r="BV112" i="8"/>
  <c r="BW112" i="8" s="1"/>
  <c r="P112" i="8" s="1"/>
  <c r="O11" i="8"/>
  <c r="O4" i="8"/>
  <c r="O42" i="8"/>
  <c r="O78" i="8"/>
  <c r="O106" i="8"/>
  <c r="O109" i="8"/>
  <c r="N17" i="8"/>
  <c r="N19" i="8"/>
  <c r="O115" i="8"/>
  <c r="O33" i="8"/>
  <c r="O61" i="8"/>
  <c r="N27" i="8"/>
  <c r="BS208" i="8"/>
  <c r="BT208" i="8" s="1"/>
  <c r="N208" i="8" s="1"/>
  <c r="BS183" i="8"/>
  <c r="BT183" i="8" s="1"/>
  <c r="BV183" i="8" s="1"/>
  <c r="BW183" i="8" s="1"/>
  <c r="BS141" i="8"/>
  <c r="BT141" i="8" s="1"/>
  <c r="N141" i="8" s="1"/>
  <c r="BS167" i="8"/>
  <c r="BT167" i="8" s="1"/>
  <c r="O167" i="8" s="1"/>
  <c r="BS198" i="8"/>
  <c r="BT198" i="8" s="1"/>
  <c r="N198" i="8" s="1"/>
  <c r="P83" i="8"/>
  <c r="Q83" i="8"/>
  <c r="R83" i="8" s="1"/>
  <c r="Q6" i="8"/>
  <c r="R6" i="8" s="1"/>
  <c r="P6" i="8"/>
  <c r="P68" i="8"/>
  <c r="Q68" i="8"/>
  <c r="R68" i="8" s="1"/>
  <c r="BV164" i="8"/>
  <c r="BW164" i="8" s="1"/>
  <c r="O164" i="8"/>
  <c r="N164" i="8"/>
  <c r="BV140" i="8"/>
  <c r="BW140" i="8" s="1"/>
  <c r="O140" i="8"/>
  <c r="N140" i="8"/>
  <c r="Q58" i="8"/>
  <c r="R58" i="8" s="1"/>
  <c r="F58" i="10" s="1"/>
  <c r="P58" i="8"/>
  <c r="P91" i="8"/>
  <c r="Q91" i="8"/>
  <c r="R91" i="8" s="1"/>
  <c r="P69" i="8"/>
  <c r="Q69" i="8"/>
  <c r="R69" i="8" s="1"/>
  <c r="Q64" i="8"/>
  <c r="R64" i="8" s="1"/>
  <c r="F64" i="10" s="1"/>
  <c r="P64" i="8"/>
  <c r="BV206" i="8"/>
  <c r="BW206" i="8" s="1"/>
  <c r="N206" i="8"/>
  <c r="O206" i="8"/>
  <c r="BV151" i="8"/>
  <c r="BW151" i="8" s="1"/>
  <c r="N151" i="8"/>
  <c r="O151" i="8"/>
  <c r="P120" i="8"/>
  <c r="Q120" i="8"/>
  <c r="R120" i="8" s="1"/>
  <c r="BV2" i="8"/>
  <c r="BW2" i="8" s="1"/>
  <c r="N2" i="8"/>
  <c r="O2" i="8"/>
  <c r="BV177" i="8"/>
  <c r="BW177" i="8" s="1"/>
  <c r="N177" i="8"/>
  <c r="O177" i="8"/>
  <c r="BV170" i="8"/>
  <c r="BW170" i="8" s="1"/>
  <c r="O170" i="8"/>
  <c r="N170" i="8"/>
  <c r="Q119" i="8"/>
  <c r="R119" i="8" s="1"/>
  <c r="P119" i="8"/>
  <c r="P98" i="8"/>
  <c r="Q98" i="8"/>
  <c r="R98" i="8" s="1"/>
  <c r="F98" i="10" s="1"/>
  <c r="P130" i="8"/>
  <c r="Q130" i="8"/>
  <c r="R130" i="8" s="1"/>
  <c r="Q18" i="8"/>
  <c r="R18" i="8" s="1"/>
  <c r="P18" i="8"/>
  <c r="Q33" i="8"/>
  <c r="R33" i="8" s="1"/>
  <c r="P33" i="8"/>
  <c r="P108" i="8"/>
  <c r="Q108" i="8"/>
  <c r="R108" i="8" s="1"/>
  <c r="O176" i="8"/>
  <c r="BV173" i="8"/>
  <c r="BW173" i="8" s="1"/>
  <c r="N173" i="8"/>
  <c r="O173" i="8"/>
  <c r="BV160" i="8"/>
  <c r="BW160" i="8" s="1"/>
  <c r="O160" i="8"/>
  <c r="N160" i="8"/>
  <c r="BV169" i="8"/>
  <c r="BW169" i="8" s="1"/>
  <c r="N169" i="8"/>
  <c r="O169" i="8"/>
  <c r="Q40" i="8"/>
  <c r="R40" i="8" s="1"/>
  <c r="P40" i="8"/>
  <c r="P80" i="8"/>
  <c r="Q80" i="8"/>
  <c r="R80" i="8" s="1"/>
  <c r="BV150" i="8"/>
  <c r="BW150" i="8" s="1"/>
  <c r="O150" i="8"/>
  <c r="N150" i="8"/>
  <c r="P133" i="8"/>
  <c r="Q133" i="8"/>
  <c r="R133" i="8" s="1"/>
  <c r="Q49" i="8"/>
  <c r="R49" i="8" s="1"/>
  <c r="P49" i="8"/>
  <c r="BV162" i="8"/>
  <c r="BW162" i="8" s="1"/>
  <c r="O162" i="8"/>
  <c r="N162" i="8"/>
  <c r="BV200" i="8"/>
  <c r="BW200" i="8" s="1"/>
  <c r="N200" i="8"/>
  <c r="O200" i="8"/>
  <c r="P190" i="8"/>
  <c r="Q190" i="8"/>
  <c r="R190" i="8" s="1"/>
  <c r="P103" i="8"/>
  <c r="Q103" i="8"/>
  <c r="R103" i="8" s="1"/>
  <c r="Q50" i="8"/>
  <c r="R50" i="8" s="1"/>
  <c r="F50" i="10" s="1"/>
  <c r="P50" i="8"/>
  <c r="P121" i="8"/>
  <c r="Q121" i="8"/>
  <c r="R121" i="8" s="1"/>
  <c r="F121" i="10" s="1"/>
  <c r="Q47" i="8"/>
  <c r="R47" i="8" s="1"/>
  <c r="P47" i="8"/>
  <c r="P118" i="8"/>
  <c r="Q118" i="8"/>
  <c r="R118" i="8" s="1"/>
  <c r="Q22" i="8"/>
  <c r="R22" i="8" s="1"/>
  <c r="P22" i="8"/>
  <c r="P105" i="8"/>
  <c r="Q105" i="8"/>
  <c r="R105" i="8" s="1"/>
  <c r="F105" i="10" s="1"/>
  <c r="BV193" i="8"/>
  <c r="BW193" i="8" s="1"/>
  <c r="N193" i="8"/>
  <c r="O193" i="8"/>
  <c r="P82" i="8"/>
  <c r="Q82" i="8"/>
  <c r="R82" i="8" s="1"/>
  <c r="Q46" i="8"/>
  <c r="R46" i="8" s="1"/>
  <c r="P46" i="8"/>
  <c r="P126" i="8"/>
  <c r="Q126" i="8"/>
  <c r="R126" i="8" s="1"/>
  <c r="P79" i="8"/>
  <c r="Q79" i="8"/>
  <c r="R79" i="8" s="1"/>
  <c r="BV209" i="8"/>
  <c r="BW209" i="8" s="1"/>
  <c r="N209" i="8"/>
  <c r="O209" i="8"/>
  <c r="BV192" i="8"/>
  <c r="BW192" i="8" s="1"/>
  <c r="O192" i="8"/>
  <c r="N192" i="8"/>
  <c r="N201" i="8"/>
  <c r="Q29" i="8"/>
  <c r="R29" i="8" s="1"/>
  <c r="P29" i="8"/>
  <c r="P84" i="8"/>
  <c r="Q84" i="8"/>
  <c r="R84" i="8" s="1"/>
  <c r="N174" i="8"/>
  <c r="BV182" i="8"/>
  <c r="BW182" i="8" s="1"/>
  <c r="P96" i="8"/>
  <c r="Q96" i="8"/>
  <c r="R96" i="8" s="1"/>
  <c r="Q127" i="8"/>
  <c r="R127" i="8" s="1"/>
  <c r="P127" i="8"/>
  <c r="Q44" i="8"/>
  <c r="R44" i="8" s="1"/>
  <c r="P44" i="8"/>
  <c r="P85" i="8"/>
  <c r="Q85" i="8"/>
  <c r="R85" i="8" s="1"/>
  <c r="P99" i="8"/>
  <c r="Q99" i="8"/>
  <c r="R99" i="8" s="1"/>
  <c r="Q24" i="8"/>
  <c r="R24" i="8" s="1"/>
  <c r="P24" i="8"/>
  <c r="Q30" i="8"/>
  <c r="R30" i="8" s="1"/>
  <c r="P30" i="8"/>
  <c r="Q12" i="8"/>
  <c r="R12" i="8" s="1"/>
  <c r="F12" i="10" s="1"/>
  <c r="P12" i="8"/>
  <c r="Q111" i="8"/>
  <c r="R111" i="8" s="1"/>
  <c r="P128" i="8"/>
  <c r="Q128" i="8"/>
  <c r="R128" i="8" s="1"/>
  <c r="P54" i="8"/>
  <c r="Q131" i="8"/>
  <c r="R131" i="8" s="1"/>
  <c r="F131" i="10" s="1"/>
  <c r="P131" i="8"/>
  <c r="Q51" i="8"/>
  <c r="R51" i="8" s="1"/>
  <c r="P51" i="8"/>
  <c r="Q15" i="8"/>
  <c r="R15" i="8" s="1"/>
  <c r="P15" i="8"/>
  <c r="P70" i="8"/>
  <c r="Q70" i="8"/>
  <c r="R70" i="8" s="1"/>
  <c r="F70" i="10" s="1"/>
  <c r="Q56" i="8"/>
  <c r="R56" i="8" s="1"/>
  <c r="P56" i="8"/>
  <c r="Q67" i="8"/>
  <c r="R67" i="8" s="1"/>
  <c r="P67" i="8"/>
  <c r="P107" i="8"/>
  <c r="Q107" i="8"/>
  <c r="R107" i="8" s="1"/>
  <c r="BV186" i="8"/>
  <c r="BW186" i="8" s="1"/>
  <c r="O186" i="8"/>
  <c r="N186" i="8"/>
  <c r="BV161" i="8"/>
  <c r="BW161" i="8" s="1"/>
  <c r="N161" i="8"/>
  <c r="O161" i="8"/>
  <c r="P122" i="8"/>
  <c r="Q122" i="8"/>
  <c r="R122" i="8" s="1"/>
  <c r="Q34" i="8"/>
  <c r="R34" i="8" s="1"/>
  <c r="F34" i="10" s="1"/>
  <c r="P34" i="8"/>
  <c r="Q135" i="8"/>
  <c r="R135" i="8" s="1"/>
  <c r="F135" i="10" s="1"/>
  <c r="P135" i="8"/>
  <c r="P110" i="8"/>
  <c r="Q110" i="8"/>
  <c r="R110" i="8" s="1"/>
  <c r="BV159" i="8"/>
  <c r="BW159" i="8" s="1"/>
  <c r="N159" i="8"/>
  <c r="O159" i="8"/>
  <c r="P72" i="8"/>
  <c r="Q72" i="8"/>
  <c r="R72" i="8" s="1"/>
  <c r="Q53" i="8"/>
  <c r="R53" i="8" s="1"/>
  <c r="P53" i="8"/>
  <c r="Q20" i="8"/>
  <c r="R20" i="8" s="1"/>
  <c r="P20" i="8"/>
  <c r="Q7" i="8"/>
  <c r="R7" i="8" s="1"/>
  <c r="P7" i="8"/>
  <c r="P90" i="8"/>
  <c r="Q90" i="8"/>
  <c r="R90" i="8" s="1"/>
  <c r="F90" i="10" s="1"/>
  <c r="P106" i="8"/>
  <c r="Q106" i="8"/>
  <c r="R106" i="8" s="1"/>
  <c r="P109" i="8"/>
  <c r="Q109" i="8"/>
  <c r="R109" i="8" s="1"/>
  <c r="F109" i="10" s="1"/>
  <c r="Q17" i="8"/>
  <c r="R17" i="8" s="1"/>
  <c r="P17" i="8"/>
  <c r="Q19" i="8"/>
  <c r="R19" i="8" s="1"/>
  <c r="P19" i="8"/>
  <c r="P115" i="8"/>
  <c r="Q115" i="8"/>
  <c r="R115" i="8" s="1"/>
  <c r="P97" i="8"/>
  <c r="Q97" i="8"/>
  <c r="R97" i="8" s="1"/>
  <c r="Q27" i="8"/>
  <c r="R27" i="8" s="1"/>
  <c r="P27" i="8"/>
  <c r="C38" i="7"/>
  <c r="C31" i="7"/>
  <c r="C44" i="7" s="1"/>
  <c r="O14" i="8" l="1"/>
  <c r="BV14" i="8"/>
  <c r="BW14" i="8" s="1"/>
  <c r="P14" i="8" s="1"/>
  <c r="S55" i="8"/>
  <c r="P21" i="8"/>
  <c r="Q25" i="8"/>
  <c r="R25" i="8" s="1"/>
  <c r="N202" i="8"/>
  <c r="BS166" i="8"/>
  <c r="BT166" i="8" s="1"/>
  <c r="O166" i="8" s="1"/>
  <c r="N31" i="8"/>
  <c r="BS178" i="8"/>
  <c r="BT178" i="8" s="1"/>
  <c r="BV178" i="8" s="1"/>
  <c r="BW178" i="8" s="1"/>
  <c r="BS195" i="8"/>
  <c r="BT195" i="8" s="1"/>
  <c r="N195" i="8" s="1"/>
  <c r="BS136" i="8"/>
  <c r="BT136" i="8" s="1"/>
  <c r="O136" i="8" s="1"/>
  <c r="BS175" i="8"/>
  <c r="BT175" i="8" s="1"/>
  <c r="N175" i="8" s="1"/>
  <c r="BS171" i="8"/>
  <c r="BT171" i="8" s="1"/>
  <c r="N171" i="8" s="1"/>
  <c r="BS203" i="8"/>
  <c r="BT203" i="8" s="1"/>
  <c r="O203" i="8" s="1"/>
  <c r="Q31" i="8"/>
  <c r="R31" i="8" s="1"/>
  <c r="P31" i="8"/>
  <c r="Q210" i="8"/>
  <c r="R210" i="8" s="1"/>
  <c r="BV176" i="8"/>
  <c r="BW176" i="8" s="1"/>
  <c r="P176" i="8" s="1"/>
  <c r="P78" i="8"/>
  <c r="O111" i="8"/>
  <c r="BV36" i="8"/>
  <c r="BW36" i="8" s="1"/>
  <c r="Q36" i="8" s="1"/>
  <c r="R36" i="8" s="1"/>
  <c r="BV63" i="8"/>
  <c r="BW63" i="8" s="1"/>
  <c r="Q63" i="8" s="1"/>
  <c r="R63" i="8" s="1"/>
  <c r="AB63" i="8" s="1"/>
  <c r="BS139" i="8"/>
  <c r="BT139" i="8" s="1"/>
  <c r="BV139" i="8" s="1"/>
  <c r="BW139" i="8" s="1"/>
  <c r="CN52" i="8"/>
  <c r="CM52" i="8"/>
  <c r="CS52" i="8"/>
  <c r="CO137" i="8"/>
  <c r="CN137" i="8"/>
  <c r="CT137" i="8"/>
  <c r="U38" i="8"/>
  <c r="S52" i="8"/>
  <c r="AF93" i="8"/>
  <c r="Q113" i="8"/>
  <c r="R113" i="8" s="1"/>
  <c r="N182" i="8"/>
  <c r="Q48" i="8"/>
  <c r="R48" i="8" s="1"/>
  <c r="O36" i="8"/>
  <c r="N138" i="8"/>
  <c r="BV4" i="8"/>
  <c r="BW4" i="8" s="1"/>
  <c r="Q4" i="8" s="1"/>
  <c r="R4" i="8" s="1"/>
  <c r="F4" i="10" s="1"/>
  <c r="BV138" i="8"/>
  <c r="BW138" i="8" s="1"/>
  <c r="P138" i="8" s="1"/>
  <c r="CO52" i="8"/>
  <c r="CP52" i="8"/>
  <c r="CK137" i="8"/>
  <c r="CQ137" i="8"/>
  <c r="V38" i="8"/>
  <c r="S137" i="8"/>
  <c r="T52" i="8"/>
  <c r="CI93" i="8"/>
  <c r="O63" i="8"/>
  <c r="O54" i="8"/>
  <c r="BV92" i="8"/>
  <c r="BW92" i="8" s="1"/>
  <c r="P92" i="8" s="1"/>
  <c r="BV41" i="8"/>
  <c r="BW41" i="8" s="1"/>
  <c r="CK52" i="8"/>
  <c r="CP137" i="8"/>
  <c r="CM137" i="8"/>
  <c r="BV175" i="8"/>
  <c r="BW175" i="8" s="1"/>
  <c r="CP66" i="8"/>
  <c r="CO66" i="8"/>
  <c r="S66" i="8"/>
  <c r="T66" i="8"/>
  <c r="CT66" i="8"/>
  <c r="CM66" i="8"/>
  <c r="CN66" i="8"/>
  <c r="CS66" i="8"/>
  <c r="CQ66" i="8"/>
  <c r="CR66" i="8"/>
  <c r="CL66" i="8"/>
  <c r="CK66" i="8"/>
  <c r="Q62" i="8"/>
  <c r="R62" i="8" s="1"/>
  <c r="P62" i="8"/>
  <c r="O175" i="8"/>
  <c r="AB7" i="8"/>
  <c r="F7" i="10"/>
  <c r="AB15" i="8"/>
  <c r="F15" i="10"/>
  <c r="AB24" i="8"/>
  <c r="F24" i="10"/>
  <c r="AB122" i="8"/>
  <c r="F122" i="10"/>
  <c r="AB107" i="8"/>
  <c r="F107" i="10"/>
  <c r="AB111" i="8"/>
  <c r="F111" i="10"/>
  <c r="AB99" i="8"/>
  <c r="F99" i="10"/>
  <c r="AB96" i="8"/>
  <c r="F96" i="10"/>
  <c r="AB84" i="8"/>
  <c r="F84" i="10"/>
  <c r="AB46" i="8"/>
  <c r="F46" i="10"/>
  <c r="AB103" i="8"/>
  <c r="F103" i="10"/>
  <c r="AB25" i="8"/>
  <c r="F25" i="10"/>
  <c r="AB49" i="8"/>
  <c r="F49" i="10"/>
  <c r="AB40" i="8"/>
  <c r="F40" i="10"/>
  <c r="AB33" i="8"/>
  <c r="F33" i="10"/>
  <c r="AB119" i="8"/>
  <c r="F119" i="10"/>
  <c r="AB91" i="8"/>
  <c r="F91" i="10"/>
  <c r="AB61" i="8"/>
  <c r="F61" i="10"/>
  <c r="AB21" i="8"/>
  <c r="F21" i="10"/>
  <c r="AB4" i="8"/>
  <c r="AB10" i="8"/>
  <c r="F10" i="10"/>
  <c r="AF94" i="8"/>
  <c r="F94" i="10"/>
  <c r="BV60" i="8"/>
  <c r="BW60" i="8" s="1"/>
  <c r="AB97" i="8"/>
  <c r="F97" i="10"/>
  <c r="AB106" i="8"/>
  <c r="F106" i="10"/>
  <c r="AB110" i="8"/>
  <c r="F110" i="10"/>
  <c r="AB128" i="8"/>
  <c r="F128" i="10"/>
  <c r="AB29" i="8"/>
  <c r="F29" i="10"/>
  <c r="AB113" i="8"/>
  <c r="F113" i="10"/>
  <c r="AB53" i="8"/>
  <c r="F53" i="10"/>
  <c r="AB27" i="8"/>
  <c r="F27" i="10"/>
  <c r="AB19" i="8"/>
  <c r="F19" i="10"/>
  <c r="AB72" i="8"/>
  <c r="F72" i="10"/>
  <c r="AB67" i="8"/>
  <c r="F67" i="10"/>
  <c r="AB51" i="8"/>
  <c r="F51" i="10"/>
  <c r="AB54" i="8"/>
  <c r="F54" i="10"/>
  <c r="AB30" i="8"/>
  <c r="F30" i="10"/>
  <c r="AB44" i="8"/>
  <c r="F44" i="10"/>
  <c r="AB210" i="8"/>
  <c r="F210" i="10"/>
  <c r="AB126" i="8"/>
  <c r="F126" i="10"/>
  <c r="AB82" i="8"/>
  <c r="F82" i="10"/>
  <c r="AB22" i="8"/>
  <c r="F22" i="10"/>
  <c r="AB47" i="8"/>
  <c r="F47" i="10"/>
  <c r="AB133" i="8"/>
  <c r="F133" i="10"/>
  <c r="AB80" i="8"/>
  <c r="F80" i="10"/>
  <c r="AB108" i="8"/>
  <c r="F108" i="10"/>
  <c r="AB18" i="8"/>
  <c r="F18" i="10"/>
  <c r="AB6" i="8"/>
  <c r="F6" i="10"/>
  <c r="AF184" i="8"/>
  <c r="F184" i="10"/>
  <c r="AB115" i="8"/>
  <c r="F115" i="10"/>
  <c r="AB85" i="8"/>
  <c r="F85" i="10"/>
  <c r="AB118" i="8"/>
  <c r="F118" i="10"/>
  <c r="AB190" i="8"/>
  <c r="F190" i="10"/>
  <c r="AB120" i="8"/>
  <c r="F120" i="10"/>
  <c r="AB69" i="8"/>
  <c r="F69" i="10"/>
  <c r="AB68" i="8"/>
  <c r="F68" i="10"/>
  <c r="AB83" i="8"/>
  <c r="F83" i="10"/>
  <c r="AB116" i="8"/>
  <c r="F116" i="10"/>
  <c r="AB78" i="8"/>
  <c r="F78" i="10"/>
  <c r="AF185" i="8"/>
  <c r="F185" i="10"/>
  <c r="AF117" i="8"/>
  <c r="F117" i="10"/>
  <c r="AB20" i="8"/>
  <c r="F20" i="10"/>
  <c r="AB17" i="8"/>
  <c r="F17" i="10"/>
  <c r="AB56" i="8"/>
  <c r="F56" i="10"/>
  <c r="AB127" i="8"/>
  <c r="F127" i="10"/>
  <c r="AB79" i="8"/>
  <c r="F79" i="10"/>
  <c r="AB31" i="8"/>
  <c r="F31" i="10"/>
  <c r="AB48" i="8"/>
  <c r="F48" i="10"/>
  <c r="AB130" i="8"/>
  <c r="F130" i="10"/>
  <c r="AB36" i="8"/>
  <c r="F36" i="10"/>
  <c r="AF179" i="8"/>
  <c r="F179" i="10"/>
  <c r="F63" i="10"/>
  <c r="N95" i="8"/>
  <c r="B53" i="7"/>
  <c r="Q16" i="8"/>
  <c r="R16" i="8" s="1"/>
  <c r="P4" i="8"/>
  <c r="Q14" i="8"/>
  <c r="R14" i="8" s="1"/>
  <c r="BS197" i="8"/>
  <c r="BT197" i="8" s="1"/>
  <c r="O197" i="8" s="1"/>
  <c r="BV163" i="8"/>
  <c r="BW163" i="8" s="1"/>
  <c r="P163" i="8" s="1"/>
  <c r="CI109" i="8"/>
  <c r="T109" i="8" s="1"/>
  <c r="AB109" i="8"/>
  <c r="CI70" i="8"/>
  <c r="S70" i="8" s="1"/>
  <c r="AB70" i="8"/>
  <c r="CI121" i="8"/>
  <c r="S121" i="8" s="1"/>
  <c r="AB121" i="8"/>
  <c r="CI98" i="8"/>
  <c r="S98" i="8" s="1"/>
  <c r="AB98" i="8"/>
  <c r="CI64" i="8"/>
  <c r="S64" i="8" s="1"/>
  <c r="AB64" i="8"/>
  <c r="CI59" i="8"/>
  <c r="T59" i="8" s="1"/>
  <c r="AB59" i="8"/>
  <c r="CI26" i="8"/>
  <c r="S26" i="8" s="1"/>
  <c r="AB26" i="8"/>
  <c r="BS205" i="8"/>
  <c r="BT205" i="8" s="1"/>
  <c r="O205" i="8" s="1"/>
  <c r="BS157" i="8"/>
  <c r="BT157" i="8" s="1"/>
  <c r="BV157" i="8" s="1"/>
  <c r="BW157" i="8" s="1"/>
  <c r="Q157" i="8" s="1"/>
  <c r="R157" i="8" s="1"/>
  <c r="BS168" i="8"/>
  <c r="BT168" i="8" s="1"/>
  <c r="O168" i="8" s="1"/>
  <c r="CI135" i="8"/>
  <c r="T135" i="8" s="1"/>
  <c r="AB135" i="8"/>
  <c r="CI90" i="8"/>
  <c r="CS90" i="8" s="1"/>
  <c r="AB90" i="8"/>
  <c r="CI105" i="8"/>
  <c r="S105" i="8" s="1"/>
  <c r="AB105" i="8"/>
  <c r="CI58" i="8"/>
  <c r="S58" i="8" s="1"/>
  <c r="AB58" i="8"/>
  <c r="CI202" i="8"/>
  <c r="S202" i="8" s="1"/>
  <c r="AB202" i="8"/>
  <c r="CI34" i="8"/>
  <c r="T34" i="8" s="1"/>
  <c r="AB34" i="8"/>
  <c r="CI131" i="8"/>
  <c r="S131" i="8" s="1"/>
  <c r="AB131" i="8"/>
  <c r="CI12" i="8"/>
  <c r="T12" i="8" s="1"/>
  <c r="AB12" i="8"/>
  <c r="CI50" i="8"/>
  <c r="T50" i="8" s="1"/>
  <c r="AB50" i="8"/>
  <c r="Q89" i="8"/>
  <c r="R89" i="8" s="1"/>
  <c r="P10" i="8"/>
  <c r="Q138" i="8"/>
  <c r="R138" i="8" s="1"/>
  <c r="BV171" i="8"/>
  <c r="BW171" i="8" s="1"/>
  <c r="P61" i="8"/>
  <c r="BV191" i="8"/>
  <c r="BW191" i="8" s="1"/>
  <c r="N204" i="8"/>
  <c r="BS180" i="8"/>
  <c r="BT180" i="8" s="1"/>
  <c r="BV180" i="8" s="1"/>
  <c r="BW180" i="8" s="1"/>
  <c r="P180" i="8" s="1"/>
  <c r="N191" i="8"/>
  <c r="BS152" i="8"/>
  <c r="BT152" i="8" s="1"/>
  <c r="N152" i="8" s="1"/>
  <c r="BS145" i="8"/>
  <c r="BT145" i="8" s="1"/>
  <c r="BV145" i="8" s="1"/>
  <c r="BW145" i="8" s="1"/>
  <c r="BS144" i="8"/>
  <c r="BT144" i="8" s="1"/>
  <c r="N144" i="8" s="1"/>
  <c r="T121" i="8"/>
  <c r="BS155" i="8"/>
  <c r="BT155" i="8" s="1"/>
  <c r="BV155" i="8" s="1"/>
  <c r="BW155" i="8" s="1"/>
  <c r="Q155" i="8" s="1"/>
  <c r="R155" i="8" s="1"/>
  <c r="CV137" i="8"/>
  <c r="CW137" i="8" s="1"/>
  <c r="V137" i="8"/>
  <c r="U137" i="8"/>
  <c r="CV165" i="8"/>
  <c r="CW165" i="8" s="1"/>
  <c r="V165" i="8"/>
  <c r="U165" i="8"/>
  <c r="CV102" i="8"/>
  <c r="CW102" i="8" s="1"/>
  <c r="V102" i="8"/>
  <c r="U102" i="8"/>
  <c r="CV3" i="8"/>
  <c r="CW3" i="8" s="1"/>
  <c r="U3" i="8"/>
  <c r="V3" i="8"/>
  <c r="CV55" i="8"/>
  <c r="CW55" i="8" s="1"/>
  <c r="V55" i="8"/>
  <c r="U55" i="8"/>
  <c r="CV143" i="8"/>
  <c r="CW143" i="8" s="1"/>
  <c r="V143" i="8"/>
  <c r="U143" i="8"/>
  <c r="CV52" i="8"/>
  <c r="CW52" i="8" s="1"/>
  <c r="V52" i="8"/>
  <c r="U52" i="8"/>
  <c r="CV81" i="8"/>
  <c r="CW81" i="8" s="1"/>
  <c r="V81" i="8"/>
  <c r="U81" i="8"/>
  <c r="CV101" i="8"/>
  <c r="CW101" i="8" s="1"/>
  <c r="V101" i="8"/>
  <c r="U101" i="8"/>
  <c r="W38" i="8"/>
  <c r="X38" i="8"/>
  <c r="Y38" i="8" s="1"/>
  <c r="BV197" i="8"/>
  <c r="BW197" i="8" s="1"/>
  <c r="Q197" i="8" s="1"/>
  <c r="R197" i="8" s="1"/>
  <c r="O152" i="8"/>
  <c r="CF3" i="8"/>
  <c r="CF4" i="8"/>
  <c r="CF5" i="8"/>
  <c r="CF6" i="8"/>
  <c r="CF7" i="8"/>
  <c r="CF8" i="8"/>
  <c r="CF9" i="8"/>
  <c r="CH9" i="8" s="1"/>
  <c r="CI9" i="8" s="1"/>
  <c r="CF10" i="8"/>
  <c r="CF11" i="8"/>
  <c r="CF12" i="8"/>
  <c r="CF13" i="8"/>
  <c r="CF14" i="8"/>
  <c r="CF15" i="8"/>
  <c r="CF16" i="8"/>
  <c r="CF17" i="8"/>
  <c r="CF18" i="8"/>
  <c r="CF19" i="8"/>
  <c r="CF20" i="8"/>
  <c r="CF21" i="8"/>
  <c r="CF22" i="8"/>
  <c r="CF23" i="8"/>
  <c r="CF24" i="8"/>
  <c r="CF25" i="8"/>
  <c r="CF26" i="8"/>
  <c r="CF27" i="8"/>
  <c r="CF28" i="8"/>
  <c r="CF29" i="8"/>
  <c r="CF30" i="8"/>
  <c r="CF31" i="8"/>
  <c r="CF32" i="8"/>
  <c r="CF33" i="8"/>
  <c r="CF35" i="8"/>
  <c r="CF36" i="8"/>
  <c r="CF37" i="8"/>
  <c r="CF38" i="8"/>
  <c r="CF39" i="8"/>
  <c r="CH39" i="8" s="1"/>
  <c r="CI39" i="8" s="1"/>
  <c r="CF40" i="8"/>
  <c r="CF41" i="8"/>
  <c r="CF42" i="8"/>
  <c r="CF43" i="8"/>
  <c r="CF44" i="8"/>
  <c r="CF45" i="8"/>
  <c r="CF46" i="8"/>
  <c r="CF47" i="8"/>
  <c r="CF48" i="8"/>
  <c r="CF49" i="8"/>
  <c r="CF50" i="8"/>
  <c r="CF51" i="8"/>
  <c r="CF52" i="8"/>
  <c r="CF53" i="8"/>
  <c r="CF54" i="8"/>
  <c r="CF55" i="8"/>
  <c r="CF56" i="8"/>
  <c r="CF58" i="8"/>
  <c r="CF59" i="8"/>
  <c r="CF60" i="8"/>
  <c r="CF61" i="8"/>
  <c r="CF62" i="8"/>
  <c r="CF63" i="8"/>
  <c r="CF64" i="8"/>
  <c r="CH64" i="8" s="1"/>
  <c r="CF65" i="8"/>
  <c r="CF66" i="8"/>
  <c r="CF67" i="8"/>
  <c r="CF68" i="8"/>
  <c r="CF69" i="8"/>
  <c r="CF70" i="8"/>
  <c r="CF71" i="8"/>
  <c r="CF72" i="8"/>
  <c r="CF73" i="8"/>
  <c r="CF74" i="8"/>
  <c r="CF75" i="8"/>
  <c r="CF76" i="8"/>
  <c r="CF77" i="8"/>
  <c r="CF78" i="8"/>
  <c r="CF79" i="8"/>
  <c r="CF80" i="8"/>
  <c r="CF81" i="8"/>
  <c r="CF82" i="8"/>
  <c r="CF83" i="8"/>
  <c r="CF84" i="8"/>
  <c r="CF85" i="8"/>
  <c r="CF86" i="8"/>
  <c r="CF87" i="8"/>
  <c r="CF88" i="8"/>
  <c r="CF89" i="8"/>
  <c r="CF90" i="8"/>
  <c r="CF91" i="8"/>
  <c r="CF92" i="8"/>
  <c r="CF93" i="8"/>
  <c r="CF94" i="8"/>
  <c r="CF95" i="8"/>
  <c r="CF96" i="8"/>
  <c r="CF97" i="8"/>
  <c r="CF98" i="8"/>
  <c r="CF99" i="8"/>
  <c r="CF100" i="8"/>
  <c r="CF101" i="8"/>
  <c r="CF103" i="8"/>
  <c r="CF104" i="8"/>
  <c r="CH104" i="8" s="1"/>
  <c r="CI104" i="8" s="1"/>
  <c r="CF106" i="8"/>
  <c r="CF107" i="8"/>
  <c r="CF108" i="8"/>
  <c r="CF109" i="8"/>
  <c r="CF110" i="8"/>
  <c r="CF111" i="8"/>
  <c r="CF112" i="8"/>
  <c r="CF113" i="8"/>
  <c r="CF114" i="8"/>
  <c r="CF115" i="8"/>
  <c r="CF116" i="8"/>
  <c r="CF117" i="8"/>
  <c r="CF118" i="8"/>
  <c r="CF119" i="8"/>
  <c r="CF120" i="8"/>
  <c r="CF121" i="8"/>
  <c r="CF122" i="8"/>
  <c r="CF123" i="8"/>
  <c r="CF127" i="8"/>
  <c r="CF128" i="8"/>
  <c r="CF133" i="8"/>
  <c r="CF136" i="8"/>
  <c r="CF139" i="8"/>
  <c r="CF140" i="8"/>
  <c r="CF141" i="8"/>
  <c r="CF144" i="8"/>
  <c r="CF149" i="8"/>
  <c r="CF150" i="8"/>
  <c r="CF155" i="8"/>
  <c r="CF156" i="8"/>
  <c r="CF160" i="8"/>
  <c r="CF163" i="8"/>
  <c r="CF166" i="8"/>
  <c r="CF169" i="8"/>
  <c r="CF170" i="8"/>
  <c r="CF175" i="8"/>
  <c r="CF176" i="8"/>
  <c r="CF179" i="8"/>
  <c r="CF184" i="8"/>
  <c r="CF187" i="8"/>
  <c r="CF190" i="8"/>
  <c r="CF191" i="8"/>
  <c r="CF196" i="8"/>
  <c r="CF201" i="8"/>
  <c r="CF204" i="8"/>
  <c r="CF207" i="8"/>
  <c r="CF208" i="8"/>
  <c r="CF209" i="8"/>
  <c r="CF125" i="8"/>
  <c r="CF126" i="8"/>
  <c r="CF2" i="8"/>
  <c r="CF124" i="8"/>
  <c r="CF130" i="8"/>
  <c r="CF131" i="8"/>
  <c r="CF134" i="8"/>
  <c r="CF137" i="8"/>
  <c r="CF142" i="8"/>
  <c r="CF146" i="8"/>
  <c r="CF147" i="8"/>
  <c r="CF152" i="8"/>
  <c r="CF153" i="8"/>
  <c r="CH153" i="8" s="1"/>
  <c r="CI153" i="8" s="1"/>
  <c r="CF158" i="8"/>
  <c r="CF161" i="8"/>
  <c r="CF164" i="8"/>
  <c r="CF167" i="8"/>
  <c r="CF172" i="8"/>
  <c r="CF173" i="8"/>
  <c r="CF178" i="8"/>
  <c r="CF181" i="8"/>
  <c r="CF182" i="8"/>
  <c r="CF185" i="8"/>
  <c r="CF188" i="8"/>
  <c r="CF195" i="8"/>
  <c r="CF198" i="8"/>
  <c r="CF199" i="8"/>
  <c r="CF202" i="8"/>
  <c r="CF205" i="8"/>
  <c r="CF210" i="8"/>
  <c r="CF129" i="8"/>
  <c r="CF132" i="8"/>
  <c r="CF135" i="8"/>
  <c r="CF138" i="8"/>
  <c r="CF145" i="8"/>
  <c r="CF148" i="8"/>
  <c r="CF151" i="8"/>
  <c r="CF154" i="8"/>
  <c r="CF157" i="8"/>
  <c r="CF159" i="8"/>
  <c r="CF162" i="8"/>
  <c r="CF165" i="8"/>
  <c r="CF168" i="8"/>
  <c r="CF171" i="8"/>
  <c r="CF174" i="8"/>
  <c r="CF177" i="8"/>
  <c r="CF180" i="8"/>
  <c r="CF183" i="8"/>
  <c r="CF186" i="8"/>
  <c r="CF189" i="8"/>
  <c r="CF192" i="8"/>
  <c r="CF193" i="8"/>
  <c r="CF194" i="8"/>
  <c r="CF197" i="8"/>
  <c r="CF200" i="8"/>
  <c r="CF203" i="8"/>
  <c r="CF206" i="8"/>
  <c r="P116" i="8"/>
  <c r="CT70" i="8"/>
  <c r="CS70" i="8"/>
  <c r="CL70" i="8"/>
  <c r="CP70" i="8"/>
  <c r="CM70" i="8"/>
  <c r="CQ70" i="8"/>
  <c r="CK70" i="8"/>
  <c r="CO70" i="8"/>
  <c r="CN70" i="8"/>
  <c r="CR70" i="8"/>
  <c r="O201" i="8"/>
  <c r="CT105" i="8"/>
  <c r="CS105" i="8"/>
  <c r="CM105" i="8"/>
  <c r="CQ105" i="8"/>
  <c r="CN105" i="8"/>
  <c r="CR105" i="8"/>
  <c r="CL105" i="8"/>
  <c r="CP105" i="8"/>
  <c r="CO105" i="8"/>
  <c r="CK105" i="8"/>
  <c r="BV136" i="8"/>
  <c r="BW136" i="8" s="1"/>
  <c r="CB50" i="8"/>
  <c r="CB52" i="8"/>
  <c r="CB57" i="8"/>
  <c r="CB86" i="8"/>
  <c r="CB145" i="8"/>
  <c r="CC3" i="8"/>
  <c r="CC7" i="8"/>
  <c r="CC37" i="8"/>
  <c r="CC49" i="8"/>
  <c r="CC65" i="8"/>
  <c r="CC72" i="8"/>
  <c r="CC73" i="8"/>
  <c r="CC75" i="8"/>
  <c r="CC80" i="8"/>
  <c r="CC93" i="8"/>
  <c r="CC135" i="8"/>
  <c r="CC166" i="8"/>
  <c r="CC187" i="8"/>
  <c r="CC189" i="8"/>
  <c r="CC205" i="8"/>
  <c r="CC207" i="8"/>
  <c r="CE3" i="8"/>
  <c r="CE5" i="8"/>
  <c r="CE37" i="8"/>
  <c r="CE44" i="8"/>
  <c r="CE45" i="8"/>
  <c r="CE58" i="8"/>
  <c r="CE65" i="8"/>
  <c r="CE66" i="8"/>
  <c r="CE72" i="8"/>
  <c r="CE74" i="8"/>
  <c r="CE75" i="8"/>
  <c r="CE93" i="8"/>
  <c r="CE101" i="8"/>
  <c r="CE121" i="8"/>
  <c r="CE123" i="8"/>
  <c r="CE125" i="8"/>
  <c r="CE127" i="8"/>
  <c r="CE128" i="8"/>
  <c r="CE135" i="8"/>
  <c r="CE137" i="8"/>
  <c r="CE171" i="8"/>
  <c r="CE187" i="8"/>
  <c r="CE188" i="8"/>
  <c r="CE189" i="8"/>
  <c r="CE198" i="8"/>
  <c r="CE205" i="8"/>
  <c r="CE207" i="8"/>
  <c r="BZ5" i="8"/>
  <c r="BZ8" i="8"/>
  <c r="BZ41" i="8"/>
  <c r="BZ43" i="8"/>
  <c r="BZ46" i="8"/>
  <c r="BZ54" i="8"/>
  <c r="BZ56" i="8"/>
  <c r="BZ65" i="8"/>
  <c r="BZ82" i="8"/>
  <c r="BZ86" i="8"/>
  <c r="BZ94" i="8"/>
  <c r="BZ98" i="8"/>
  <c r="BZ100" i="8"/>
  <c r="BZ109" i="8"/>
  <c r="BZ111" i="8"/>
  <c r="BZ113" i="8"/>
  <c r="BZ115" i="8"/>
  <c r="BZ117" i="8"/>
  <c r="BZ125" i="8"/>
  <c r="BZ129" i="8"/>
  <c r="BZ130" i="8"/>
  <c r="BZ131" i="8"/>
  <c r="BZ132" i="8"/>
  <c r="BZ134" i="8"/>
  <c r="BZ135" i="8"/>
  <c r="BZ136" i="8"/>
  <c r="BZ137" i="8"/>
  <c r="BZ138" i="8"/>
  <c r="BZ139" i="8"/>
  <c r="BZ141" i="8"/>
  <c r="BZ142" i="8"/>
  <c r="BZ144" i="8"/>
  <c r="BZ145" i="8"/>
  <c r="BZ146" i="8"/>
  <c r="BZ147" i="8"/>
  <c r="BZ148" i="8"/>
  <c r="BZ149" i="8"/>
  <c r="BZ150" i="8"/>
  <c r="BZ151" i="8"/>
  <c r="BZ152" i="8"/>
  <c r="BZ155" i="8"/>
  <c r="BZ156" i="8"/>
  <c r="BZ157" i="8"/>
  <c r="BZ158" i="8"/>
  <c r="BZ159" i="8"/>
  <c r="BZ160" i="8"/>
  <c r="BZ163" i="8"/>
  <c r="BZ164" i="8"/>
  <c r="BZ165" i="8"/>
  <c r="BZ166" i="8"/>
  <c r="BZ167" i="8"/>
  <c r="BZ168" i="8"/>
  <c r="BZ169" i="8"/>
  <c r="BZ171" i="8"/>
  <c r="BZ172" i="8"/>
  <c r="BZ173" i="8"/>
  <c r="BZ174" i="8"/>
  <c r="BZ175" i="8"/>
  <c r="BZ176" i="8"/>
  <c r="BZ177" i="8"/>
  <c r="BZ178" i="8"/>
  <c r="BZ179" i="8"/>
  <c r="BZ180" i="8"/>
  <c r="BZ181" i="8"/>
  <c r="BZ182" i="8"/>
  <c r="BZ183" i="8"/>
  <c r="BZ184" i="8"/>
  <c r="BZ185" i="8"/>
  <c r="BZ186" i="8"/>
  <c r="BZ187" i="8"/>
  <c r="BZ188" i="8"/>
  <c r="BZ189" i="8"/>
  <c r="BZ190" i="8"/>
  <c r="BZ191" i="8"/>
  <c r="BZ192" i="8"/>
  <c r="BZ193" i="8"/>
  <c r="BZ195" i="8"/>
  <c r="BZ196" i="8"/>
  <c r="BZ197" i="8"/>
  <c r="BZ199" i="8"/>
  <c r="BZ201" i="8"/>
  <c r="BZ202" i="8"/>
  <c r="BZ203" i="8"/>
  <c r="BZ204" i="8"/>
  <c r="BZ205" i="8"/>
  <c r="BZ206" i="8"/>
  <c r="BZ207" i="8"/>
  <c r="BZ208" i="8"/>
  <c r="BZ209" i="8"/>
  <c r="BZ57" i="8"/>
  <c r="BZ81" i="8"/>
  <c r="BZ83" i="8"/>
  <c r="BZ10" i="8"/>
  <c r="BZ12" i="8"/>
  <c r="BZ14" i="8"/>
  <c r="BZ18" i="8"/>
  <c r="BZ20" i="8"/>
  <c r="BZ24" i="8"/>
  <c r="BZ26" i="8"/>
  <c r="BZ28" i="8"/>
  <c r="BZ30" i="8"/>
  <c r="BZ32" i="8"/>
  <c r="BZ35" i="8"/>
  <c r="BZ37" i="8"/>
  <c r="BZ38" i="8"/>
  <c r="BZ49" i="8"/>
  <c r="BZ52" i="8"/>
  <c r="BZ60" i="8"/>
  <c r="BZ68" i="8"/>
  <c r="BZ70" i="8"/>
  <c r="BZ72" i="8"/>
  <c r="BZ73" i="8"/>
  <c r="BZ74" i="8"/>
  <c r="BZ75" i="8"/>
  <c r="BZ76" i="8"/>
  <c r="BZ78" i="8"/>
  <c r="BZ80" i="8"/>
  <c r="BZ87" i="8"/>
  <c r="BZ89" i="8"/>
  <c r="BZ91" i="8"/>
  <c r="BZ93" i="8"/>
  <c r="BZ123" i="8"/>
  <c r="BZ124" i="8"/>
  <c r="BZ4" i="8"/>
  <c r="BZ40" i="8"/>
  <c r="BZ44" i="8"/>
  <c r="BZ47" i="8"/>
  <c r="BZ53" i="8"/>
  <c r="BZ55" i="8"/>
  <c r="BZ85" i="8"/>
  <c r="BZ101" i="8"/>
  <c r="BZ110" i="8"/>
  <c r="BZ112" i="8"/>
  <c r="BZ114" i="8"/>
  <c r="BZ116" i="8"/>
  <c r="BZ128" i="8"/>
  <c r="BZ3" i="8"/>
  <c r="BZ7" i="8"/>
  <c r="BZ11" i="8"/>
  <c r="BZ13" i="8"/>
  <c r="BZ15" i="8"/>
  <c r="BZ17" i="8"/>
  <c r="BZ19" i="8"/>
  <c r="BZ21" i="8"/>
  <c r="BZ27" i="8"/>
  <c r="BZ29" i="8"/>
  <c r="BZ31" i="8"/>
  <c r="BZ33" i="8"/>
  <c r="BZ36" i="8"/>
  <c r="BZ45" i="8"/>
  <c r="BZ48" i="8"/>
  <c r="BZ51" i="8"/>
  <c r="BZ58" i="8"/>
  <c r="BZ59" i="8"/>
  <c r="BZ61" i="8"/>
  <c r="BZ63" i="8"/>
  <c r="BZ66" i="8"/>
  <c r="BZ69" i="8"/>
  <c r="BZ71" i="8"/>
  <c r="BZ77" i="8"/>
  <c r="BZ88" i="8"/>
  <c r="BZ90" i="8"/>
  <c r="BZ92" i="8"/>
  <c r="BZ106" i="8"/>
  <c r="BZ108" i="8"/>
  <c r="BZ121" i="8"/>
  <c r="BZ127" i="8"/>
  <c r="BZ2" i="8"/>
  <c r="BZ50" i="8"/>
  <c r="BZ95" i="8"/>
  <c r="BZ103" i="8"/>
  <c r="BZ118" i="8"/>
  <c r="N178" i="8"/>
  <c r="CS59" i="8"/>
  <c r="CL59" i="8"/>
  <c r="CP59" i="8"/>
  <c r="CT59" i="8"/>
  <c r="CM59" i="8"/>
  <c r="CQ59" i="8"/>
  <c r="CK59" i="8"/>
  <c r="CO59" i="8"/>
  <c r="CR59" i="8"/>
  <c r="CN59" i="8"/>
  <c r="BY3" i="8"/>
  <c r="BY4" i="8"/>
  <c r="BY5" i="8"/>
  <c r="BY6" i="8"/>
  <c r="BY7" i="8"/>
  <c r="BY8" i="8"/>
  <c r="BY10" i="8"/>
  <c r="BY11" i="8"/>
  <c r="CH11" i="8" s="1"/>
  <c r="BY12" i="8"/>
  <c r="BY13" i="8"/>
  <c r="BY14" i="8"/>
  <c r="BY15" i="8"/>
  <c r="BY16" i="8"/>
  <c r="BY17" i="8"/>
  <c r="BY18" i="8"/>
  <c r="BY19" i="8"/>
  <c r="CH19" i="8" s="1"/>
  <c r="CI19" i="8" s="1"/>
  <c r="BY20" i="8"/>
  <c r="BY21" i="8"/>
  <c r="BY22" i="8"/>
  <c r="BY23" i="8"/>
  <c r="CH23" i="8" s="1"/>
  <c r="BY24" i="8"/>
  <c r="BY25" i="8"/>
  <c r="CH25" i="8" s="1"/>
  <c r="CI25" i="8" s="1"/>
  <c r="BY26" i="8"/>
  <c r="BY27" i="8"/>
  <c r="BY28" i="8"/>
  <c r="BY29" i="8"/>
  <c r="BY30" i="8"/>
  <c r="BY31" i="8"/>
  <c r="CH31" i="8" s="1"/>
  <c r="CI31" i="8" s="1"/>
  <c r="BY32" i="8"/>
  <c r="BY33" i="8"/>
  <c r="BY35" i="8"/>
  <c r="BY36" i="8"/>
  <c r="BY37" i="8"/>
  <c r="BY38" i="8"/>
  <c r="CH38" i="8" s="1"/>
  <c r="BY40" i="8"/>
  <c r="BY41" i="8"/>
  <c r="BY42" i="8"/>
  <c r="CH42" i="8" s="1"/>
  <c r="BY43" i="8"/>
  <c r="BY44" i="8"/>
  <c r="BY45" i="8"/>
  <c r="BY46" i="8"/>
  <c r="BY47" i="8"/>
  <c r="BY48" i="8"/>
  <c r="BY49" i="8"/>
  <c r="BY50" i="8"/>
  <c r="BY51" i="8"/>
  <c r="BY52" i="8"/>
  <c r="BY53" i="8"/>
  <c r="BY54" i="8"/>
  <c r="BY55" i="8"/>
  <c r="BY56" i="8"/>
  <c r="BY57" i="8"/>
  <c r="BY58" i="8"/>
  <c r="BY59" i="8"/>
  <c r="BY60" i="8"/>
  <c r="BY61" i="8"/>
  <c r="CH61" i="8" s="1"/>
  <c r="CI61" i="8" s="1"/>
  <c r="BY62" i="8"/>
  <c r="BY63" i="8"/>
  <c r="BY65" i="8"/>
  <c r="BY66" i="8"/>
  <c r="BY67" i="8"/>
  <c r="CH67" i="8" s="1"/>
  <c r="CI67" i="8" s="1"/>
  <c r="BY68" i="8"/>
  <c r="BY69" i="8"/>
  <c r="CH69" i="8" s="1"/>
  <c r="CI69" i="8" s="1"/>
  <c r="BY70" i="8"/>
  <c r="BY71" i="8"/>
  <c r="BY72" i="8"/>
  <c r="BY73" i="8"/>
  <c r="BY74" i="8"/>
  <c r="BY75" i="8"/>
  <c r="BY76" i="8"/>
  <c r="BY77" i="8"/>
  <c r="BY78" i="8"/>
  <c r="BY79" i="8"/>
  <c r="CH79" i="8" s="1"/>
  <c r="CI79" i="8" s="1"/>
  <c r="BY80" i="8"/>
  <c r="BY81" i="8"/>
  <c r="BY82" i="8"/>
  <c r="BY83" i="8"/>
  <c r="BY84" i="8"/>
  <c r="BY85" i="8"/>
  <c r="CH85" i="8" s="1"/>
  <c r="CI85" i="8" s="1"/>
  <c r="BY86" i="8"/>
  <c r="BY87" i="8"/>
  <c r="BY88" i="8"/>
  <c r="BY89" i="8"/>
  <c r="BY90" i="8"/>
  <c r="BY91" i="8"/>
  <c r="BY92" i="8"/>
  <c r="BY93" i="8"/>
  <c r="BY94" i="8"/>
  <c r="BY95" i="8"/>
  <c r="BY96" i="8"/>
  <c r="BY97" i="8"/>
  <c r="CH97" i="8" s="1"/>
  <c r="CI97" i="8" s="1"/>
  <c r="BY98" i="8"/>
  <c r="BY99" i="8"/>
  <c r="CH99" i="8" s="1"/>
  <c r="CI99" i="8" s="1"/>
  <c r="BY100" i="8"/>
  <c r="BY101" i="8"/>
  <c r="BY103" i="8"/>
  <c r="BY106" i="8"/>
  <c r="BY107" i="8"/>
  <c r="CH107" i="8" s="1"/>
  <c r="CI107" i="8" s="1"/>
  <c r="BY108" i="8"/>
  <c r="BY109" i="8"/>
  <c r="BY110" i="8"/>
  <c r="BY111" i="8"/>
  <c r="BY112" i="8"/>
  <c r="BY113" i="8"/>
  <c r="BY114" i="8"/>
  <c r="BY115" i="8"/>
  <c r="CH115" i="8" s="1"/>
  <c r="CI115" i="8" s="1"/>
  <c r="BY116" i="8"/>
  <c r="BY117" i="8"/>
  <c r="BY118" i="8"/>
  <c r="BY119" i="8"/>
  <c r="CH119" i="8" s="1"/>
  <c r="CI119" i="8" s="1"/>
  <c r="BY120" i="8"/>
  <c r="BY121" i="8"/>
  <c r="BY122" i="8"/>
  <c r="BY123" i="8"/>
  <c r="BY124" i="8"/>
  <c r="BY126" i="8"/>
  <c r="CH126" i="8" s="1"/>
  <c r="CI126" i="8" s="1"/>
  <c r="BY127" i="8"/>
  <c r="BY128" i="8"/>
  <c r="BY2" i="8"/>
  <c r="BY125" i="8"/>
  <c r="BY129" i="8"/>
  <c r="BY130" i="8"/>
  <c r="BY131" i="8"/>
  <c r="CH131" i="8" s="1"/>
  <c r="BY132" i="8"/>
  <c r="CH132" i="8" s="1"/>
  <c r="CI132" i="8" s="1"/>
  <c r="BY133" i="8"/>
  <c r="BY134" i="8"/>
  <c r="BY135" i="8"/>
  <c r="BY136" i="8"/>
  <c r="BY137" i="8"/>
  <c r="BY138" i="8"/>
  <c r="CH138" i="8" s="1"/>
  <c r="BY139" i="8"/>
  <c r="BY140" i="8"/>
  <c r="CH140" i="8" s="1"/>
  <c r="BY141" i="8"/>
  <c r="BY142" i="8"/>
  <c r="BY144" i="8"/>
  <c r="BY145" i="8"/>
  <c r="BY146" i="8"/>
  <c r="BY147" i="8"/>
  <c r="BY148" i="8"/>
  <c r="BY149" i="8"/>
  <c r="BY150" i="8"/>
  <c r="BY151" i="8"/>
  <c r="BY152" i="8"/>
  <c r="BY154" i="8"/>
  <c r="CH154" i="8" s="1"/>
  <c r="CI154" i="8" s="1"/>
  <c r="BY155" i="8"/>
  <c r="BY156" i="8"/>
  <c r="BY157" i="8"/>
  <c r="BY158" i="8"/>
  <c r="BY159" i="8"/>
  <c r="BY160" i="8"/>
  <c r="BY161" i="8"/>
  <c r="BY162" i="8"/>
  <c r="BY163" i="8"/>
  <c r="CH163" i="8" s="1"/>
  <c r="BY164" i="8"/>
  <c r="CH164" i="8" s="1"/>
  <c r="BY165" i="8"/>
  <c r="BY166" i="8"/>
  <c r="BY167" i="8"/>
  <c r="BY168" i="8"/>
  <c r="BY169" i="8"/>
  <c r="BY170" i="8"/>
  <c r="BY171" i="8"/>
  <c r="BY172" i="8"/>
  <c r="BY173" i="8"/>
  <c r="BY174" i="8"/>
  <c r="BY175" i="8"/>
  <c r="BY176" i="8"/>
  <c r="BY177" i="8"/>
  <c r="BY178" i="8"/>
  <c r="BY179" i="8"/>
  <c r="BY180" i="8"/>
  <c r="BY181" i="8"/>
  <c r="BY182" i="8"/>
  <c r="BY183" i="8"/>
  <c r="BY184" i="8"/>
  <c r="BY185" i="8"/>
  <c r="BY186" i="8"/>
  <c r="BY187" i="8"/>
  <c r="BY188" i="8"/>
  <c r="BY189" i="8"/>
  <c r="BY190" i="8"/>
  <c r="BY191" i="8"/>
  <c r="BY192" i="8"/>
  <c r="BY193" i="8"/>
  <c r="BY194" i="8"/>
  <c r="BY195" i="8"/>
  <c r="BY196" i="8"/>
  <c r="BY197" i="8"/>
  <c r="BY198" i="8"/>
  <c r="BY199" i="8"/>
  <c r="BY200" i="8"/>
  <c r="BY201" i="8"/>
  <c r="BY202" i="8"/>
  <c r="BY203" i="8"/>
  <c r="CH203" i="8" s="1"/>
  <c r="BY204" i="8"/>
  <c r="BY205" i="8"/>
  <c r="BY206" i="8"/>
  <c r="BY207" i="8"/>
  <c r="BY208" i="8"/>
  <c r="BY209" i="8"/>
  <c r="BY210" i="8"/>
  <c r="CH210" i="8" s="1"/>
  <c r="CI210" i="8" s="1"/>
  <c r="O174" i="8"/>
  <c r="CT121" i="8"/>
  <c r="CS121" i="8"/>
  <c r="CM121" i="8"/>
  <c r="CQ121" i="8"/>
  <c r="CN121" i="8"/>
  <c r="CR121" i="8"/>
  <c r="CL121" i="8"/>
  <c r="CP121" i="8"/>
  <c r="CO121" i="8"/>
  <c r="CK121" i="8"/>
  <c r="CS98" i="8"/>
  <c r="CM98" i="8"/>
  <c r="CQ98" i="8"/>
  <c r="CN98" i="8"/>
  <c r="CR98" i="8"/>
  <c r="CL98" i="8"/>
  <c r="CP98" i="8"/>
  <c r="CK98" i="8"/>
  <c r="CT98" i="8"/>
  <c r="CO98" i="8"/>
  <c r="BV141" i="8"/>
  <c r="BW141" i="8" s="1"/>
  <c r="P141" i="8" s="1"/>
  <c r="CT26" i="8"/>
  <c r="CL26" i="8"/>
  <c r="CP26" i="8"/>
  <c r="CS26" i="8"/>
  <c r="CM26" i="8"/>
  <c r="CQ26" i="8"/>
  <c r="CK26" i="8"/>
  <c r="CO26" i="8"/>
  <c r="CN26" i="8"/>
  <c r="CR26" i="8"/>
  <c r="CT109" i="8"/>
  <c r="CS109" i="8"/>
  <c r="CM109" i="8"/>
  <c r="CQ109" i="8"/>
  <c r="CN109" i="8"/>
  <c r="CR109" i="8"/>
  <c r="CL109" i="8"/>
  <c r="CP109" i="8"/>
  <c r="CO109" i="8"/>
  <c r="CK109" i="8"/>
  <c r="CQ131" i="8"/>
  <c r="CK131" i="8"/>
  <c r="CT12" i="8"/>
  <c r="CT202" i="8"/>
  <c r="CS202" i="8"/>
  <c r="CL202" i="8"/>
  <c r="CP202" i="8"/>
  <c r="CM202" i="8"/>
  <c r="CQ202" i="8"/>
  <c r="CK202" i="8"/>
  <c r="CO202" i="8"/>
  <c r="CN202" i="8"/>
  <c r="CR202" i="8"/>
  <c r="CD72" i="8"/>
  <c r="CD166" i="8"/>
  <c r="CD187" i="8"/>
  <c r="CD188" i="8"/>
  <c r="CD189" i="8"/>
  <c r="CD205" i="8"/>
  <c r="CD66" i="8"/>
  <c r="CD121" i="8"/>
  <c r="CD3" i="8"/>
  <c r="CD47" i="8"/>
  <c r="CD101" i="8"/>
  <c r="CD128" i="8"/>
  <c r="CD95" i="8"/>
  <c r="CD73" i="8"/>
  <c r="CD93" i="8"/>
  <c r="CD7" i="8"/>
  <c r="CD58" i="8"/>
  <c r="CD108" i="8"/>
  <c r="CA3" i="8"/>
  <c r="CA47" i="8"/>
  <c r="CA57" i="8"/>
  <c r="CA58" i="8"/>
  <c r="CA65" i="8"/>
  <c r="CA66" i="8"/>
  <c r="CA73" i="8"/>
  <c r="CA74" i="8"/>
  <c r="CA93" i="8"/>
  <c r="CA101" i="8"/>
  <c r="CA108" i="8"/>
  <c r="CA118" i="8"/>
  <c r="CA121" i="8"/>
  <c r="CA123" i="8"/>
  <c r="CA124" i="8"/>
  <c r="CA128" i="8"/>
  <c r="CA134" i="8"/>
  <c r="CA135" i="8"/>
  <c r="CA166" i="8"/>
  <c r="CA182" i="8"/>
  <c r="CA187" i="8"/>
  <c r="CA188" i="8"/>
  <c r="CA189" i="8"/>
  <c r="CG3" i="8"/>
  <c r="CG47" i="8"/>
  <c r="CG135" i="8"/>
  <c r="CG108" i="8"/>
  <c r="CG128" i="8"/>
  <c r="CG188" i="8"/>
  <c r="CG58" i="8"/>
  <c r="CG66" i="8"/>
  <c r="CG118" i="8"/>
  <c r="CG134" i="8"/>
  <c r="CG166" i="8"/>
  <c r="CG189" i="8"/>
  <c r="CG57" i="8"/>
  <c r="CG121" i="8"/>
  <c r="CG73" i="8"/>
  <c r="CG93" i="8"/>
  <c r="CG101" i="8"/>
  <c r="BS199" i="8"/>
  <c r="BT199" i="8" s="1"/>
  <c r="N199" i="8" s="1"/>
  <c r="BS158" i="8"/>
  <c r="BT158" i="8" s="1"/>
  <c r="BV158" i="8" s="1"/>
  <c r="BW158" i="8" s="1"/>
  <c r="Q158" i="8" s="1"/>
  <c r="R158" i="8" s="1"/>
  <c r="BV166" i="8"/>
  <c r="BW166" i="8" s="1"/>
  <c r="P166" i="8" s="1"/>
  <c r="O141" i="8"/>
  <c r="N136" i="8"/>
  <c r="O178" i="8"/>
  <c r="BV167" i="8"/>
  <c r="BW167" i="8" s="1"/>
  <c r="P167" i="8" s="1"/>
  <c r="O183" i="8"/>
  <c r="O139" i="8"/>
  <c r="BV188" i="8"/>
  <c r="BW188" i="8" s="1"/>
  <c r="O188" i="8"/>
  <c r="N188" i="8"/>
  <c r="P202" i="8"/>
  <c r="O163" i="8"/>
  <c r="N205" i="8"/>
  <c r="Q42" i="8"/>
  <c r="R42" i="8" s="1"/>
  <c r="Q11" i="8"/>
  <c r="R11" i="8" s="1"/>
  <c r="P36" i="8"/>
  <c r="O145" i="8"/>
  <c r="N139" i="8"/>
  <c r="BV168" i="8"/>
  <c r="BW168" i="8" s="1"/>
  <c r="P168" i="8" s="1"/>
  <c r="Q8" i="8"/>
  <c r="R8" i="8" s="1"/>
  <c r="F8" i="10" s="1"/>
  <c r="P26" i="8"/>
  <c r="BV208" i="8"/>
  <c r="BW208" i="8" s="1"/>
  <c r="P208" i="8" s="1"/>
  <c r="Q23" i="8"/>
  <c r="R23" i="8" s="1"/>
  <c r="Q95" i="8"/>
  <c r="R95" i="8" s="1"/>
  <c r="F95" i="10" s="1"/>
  <c r="BV144" i="8"/>
  <c r="BW144" i="8" s="1"/>
  <c r="P144" i="8" s="1"/>
  <c r="N145" i="8"/>
  <c r="N167" i="8"/>
  <c r="Q112" i="8"/>
  <c r="R112" i="8" s="1"/>
  <c r="F112" i="10" s="1"/>
  <c r="BV204" i="8"/>
  <c r="BW204" i="8" s="1"/>
  <c r="P204" i="8" s="1"/>
  <c r="O208" i="8"/>
  <c r="N168" i="8"/>
  <c r="O198" i="8"/>
  <c r="N203" i="8"/>
  <c r="N183" i="8"/>
  <c r="BV205" i="8"/>
  <c r="BW205" i="8" s="1"/>
  <c r="P205" i="8" s="1"/>
  <c r="BV203" i="8"/>
  <c r="BW203" i="8" s="1"/>
  <c r="Q203" i="8" s="1"/>
  <c r="R203" i="8" s="1"/>
  <c r="O144" i="8"/>
  <c r="BV198" i="8"/>
  <c r="BW198" i="8" s="1"/>
  <c r="Q198" i="8" s="1"/>
  <c r="R198" i="8" s="1"/>
  <c r="N197" i="8"/>
  <c r="P59" i="8"/>
  <c r="O171" i="8"/>
  <c r="N166" i="8"/>
  <c r="BV195" i="8"/>
  <c r="BW195" i="8" s="1"/>
  <c r="P195" i="8" s="1"/>
  <c r="O195" i="8"/>
  <c r="Q159" i="8"/>
  <c r="R159" i="8" s="1"/>
  <c r="P159" i="8"/>
  <c r="P192" i="8"/>
  <c r="Q192" i="8"/>
  <c r="R192" i="8" s="1"/>
  <c r="Q162" i="8"/>
  <c r="R162" i="8" s="1"/>
  <c r="P162" i="8"/>
  <c r="P173" i="8"/>
  <c r="Q173" i="8"/>
  <c r="R173" i="8" s="1"/>
  <c r="P140" i="8"/>
  <c r="Q140" i="8"/>
  <c r="R140" i="8" s="1"/>
  <c r="P182" i="8"/>
  <c r="Q182" i="8"/>
  <c r="R182" i="8" s="1"/>
  <c r="P201" i="8"/>
  <c r="Q201" i="8"/>
  <c r="R201" i="8" s="1"/>
  <c r="P160" i="8"/>
  <c r="Q160" i="8"/>
  <c r="R160" i="8" s="1"/>
  <c r="P2" i="8"/>
  <c r="Q2" i="8"/>
  <c r="P206" i="8"/>
  <c r="Q206" i="8"/>
  <c r="R206" i="8" s="1"/>
  <c r="P155" i="8"/>
  <c r="P197" i="8"/>
  <c r="P186" i="8"/>
  <c r="Q186" i="8"/>
  <c r="R186" i="8" s="1"/>
  <c r="P174" i="8"/>
  <c r="Q174" i="8"/>
  <c r="R174" i="8" s="1"/>
  <c r="P193" i="8"/>
  <c r="Q193" i="8"/>
  <c r="R193" i="8" s="1"/>
  <c r="P200" i="8"/>
  <c r="Q200" i="8"/>
  <c r="R200" i="8" s="1"/>
  <c r="P150" i="8"/>
  <c r="Q150" i="8"/>
  <c r="R150" i="8" s="1"/>
  <c r="P169" i="8"/>
  <c r="Q169" i="8"/>
  <c r="R169" i="8" s="1"/>
  <c r="P177" i="8"/>
  <c r="Q177" i="8"/>
  <c r="R177" i="8" s="1"/>
  <c r="Q151" i="8"/>
  <c r="R151" i="8" s="1"/>
  <c r="P151" i="8"/>
  <c r="P178" i="8"/>
  <c r="Q178" i="8"/>
  <c r="R178" i="8" s="1"/>
  <c r="F178" i="10" s="1"/>
  <c r="P136" i="8"/>
  <c r="Q136" i="8"/>
  <c r="R136" i="8" s="1"/>
  <c r="Q139" i="8"/>
  <c r="R139" i="8" s="1"/>
  <c r="P139" i="8"/>
  <c r="P161" i="8"/>
  <c r="Q161" i="8"/>
  <c r="R161" i="8" s="1"/>
  <c r="P209" i="8"/>
  <c r="Q209" i="8"/>
  <c r="R209" i="8" s="1"/>
  <c r="P175" i="8"/>
  <c r="Q175" i="8"/>
  <c r="R175" i="8" s="1"/>
  <c r="P171" i="8"/>
  <c r="Q171" i="8"/>
  <c r="R171" i="8" s="1"/>
  <c r="P170" i="8"/>
  <c r="Q170" i="8"/>
  <c r="R170" i="8" s="1"/>
  <c r="P164" i="8"/>
  <c r="Q164" i="8"/>
  <c r="R164" i="8" s="1"/>
  <c r="F164" i="10" s="1"/>
  <c r="P145" i="8"/>
  <c r="Q145" i="8"/>
  <c r="R145" i="8" s="1"/>
  <c r="P183" i="8"/>
  <c r="Q183" i="8"/>
  <c r="R183" i="8" s="1"/>
  <c r="P191" i="8"/>
  <c r="Q191" i="8"/>
  <c r="R191" i="8" s="1"/>
  <c r="F191" i="10" s="1"/>
  <c r="CU189" i="8"/>
  <c r="CU134" i="8"/>
  <c r="CU127" i="8"/>
  <c r="CU167" i="8"/>
  <c r="C25" i="7"/>
  <c r="C46" i="7"/>
  <c r="CH197" i="8" l="1"/>
  <c r="CH161" i="8"/>
  <c r="CH157" i="8"/>
  <c r="CH120" i="8"/>
  <c r="CI120" i="8" s="1"/>
  <c r="T120" i="8" s="1"/>
  <c r="CH89" i="8"/>
  <c r="CH81" i="8"/>
  <c r="CH56" i="8"/>
  <c r="CI56" i="8" s="1"/>
  <c r="CH172" i="8"/>
  <c r="CI172" i="8" s="1"/>
  <c r="CL172" i="8" s="1"/>
  <c r="CH111" i="8"/>
  <c r="CI111" i="8" s="1"/>
  <c r="CH116" i="8"/>
  <c r="CI116" i="8" s="1"/>
  <c r="Q176" i="8"/>
  <c r="R176" i="8" s="1"/>
  <c r="CH159" i="8"/>
  <c r="CH137" i="8"/>
  <c r="CN12" i="8"/>
  <c r="CH178" i="8"/>
  <c r="Q92" i="8"/>
  <c r="R92" i="8" s="1"/>
  <c r="CM12" i="8"/>
  <c r="CP34" i="8"/>
  <c r="CH209" i="8"/>
  <c r="CH201" i="8"/>
  <c r="CI201" i="8" s="1"/>
  <c r="CH169" i="8"/>
  <c r="CH165" i="8"/>
  <c r="CH139" i="8"/>
  <c r="CI89" i="8"/>
  <c r="CM89" i="8" s="1"/>
  <c r="P63" i="8"/>
  <c r="P41" i="8"/>
  <c r="Q41" i="8"/>
  <c r="R41" i="8" s="1"/>
  <c r="CS93" i="8"/>
  <c r="CR93" i="8"/>
  <c r="CK93" i="8"/>
  <c r="CM93" i="8"/>
  <c r="CL93" i="8"/>
  <c r="S93" i="8"/>
  <c r="CT93" i="8"/>
  <c r="CN93" i="8"/>
  <c r="CO93" i="8"/>
  <c r="T93" i="8"/>
  <c r="CQ93" i="8"/>
  <c r="CP93" i="8"/>
  <c r="CH63" i="8"/>
  <c r="CI63" i="8" s="1"/>
  <c r="T63" i="8" s="1"/>
  <c r="CH33" i="8"/>
  <c r="CI33" i="8" s="1"/>
  <c r="F62" i="10"/>
  <c r="CI62" i="8"/>
  <c r="AF62" i="8"/>
  <c r="V66" i="8"/>
  <c r="U66" i="8"/>
  <c r="CV66" i="8"/>
  <c r="CW66" i="8" s="1"/>
  <c r="T70" i="8"/>
  <c r="P198" i="8"/>
  <c r="CH71" i="8"/>
  <c r="CI71" i="8" s="1"/>
  <c r="CT71" i="8" s="1"/>
  <c r="Q141" i="8"/>
  <c r="R141" i="8" s="1"/>
  <c r="T98" i="8"/>
  <c r="CO12" i="8"/>
  <c r="CP12" i="8"/>
  <c r="P157" i="8"/>
  <c r="N155" i="8"/>
  <c r="O155" i="8"/>
  <c r="CK12" i="8"/>
  <c r="CL12" i="8"/>
  <c r="CH62" i="8"/>
  <c r="CH16" i="8"/>
  <c r="CI16" i="8" s="1"/>
  <c r="O157" i="8"/>
  <c r="CP90" i="8"/>
  <c r="T58" i="8"/>
  <c r="Q166" i="8"/>
  <c r="R166" i="8" s="1"/>
  <c r="F166" i="10" s="1"/>
  <c r="CR12" i="8"/>
  <c r="CQ12" i="8"/>
  <c r="CS12" i="8"/>
  <c r="CO34" i="8"/>
  <c r="CH103" i="8"/>
  <c r="CI103" i="8" s="1"/>
  <c r="S103" i="8" s="1"/>
  <c r="CH94" i="8"/>
  <c r="CI94" i="8" s="1"/>
  <c r="CH82" i="8"/>
  <c r="CI82" i="8" s="1"/>
  <c r="CS82" i="8" s="1"/>
  <c r="CH41" i="8"/>
  <c r="CI41" i="8" s="1"/>
  <c r="CT90" i="8"/>
  <c r="CV90" i="8" s="1"/>
  <c r="CW90" i="8" s="1"/>
  <c r="CH21" i="8"/>
  <c r="CI21" i="8" s="1"/>
  <c r="S90" i="8"/>
  <c r="CQ50" i="8"/>
  <c r="S59" i="8"/>
  <c r="T64" i="8"/>
  <c r="AB169" i="8"/>
  <c r="F169" i="10"/>
  <c r="AB155" i="8"/>
  <c r="F155" i="10"/>
  <c r="AB140" i="8"/>
  <c r="F140" i="10"/>
  <c r="AB158" i="8"/>
  <c r="F158" i="10"/>
  <c r="AB170" i="8"/>
  <c r="F170" i="10"/>
  <c r="AB171" i="8"/>
  <c r="F171" i="10"/>
  <c r="AB209" i="8"/>
  <c r="F209" i="10"/>
  <c r="AB141" i="8"/>
  <c r="F141" i="10"/>
  <c r="AB151" i="8"/>
  <c r="F151" i="10"/>
  <c r="AB197" i="8"/>
  <c r="F197" i="10"/>
  <c r="AB206" i="8"/>
  <c r="F206" i="10"/>
  <c r="AB160" i="8"/>
  <c r="F160" i="10"/>
  <c r="AB182" i="8"/>
  <c r="F182" i="10"/>
  <c r="AB162" i="8"/>
  <c r="F162" i="10"/>
  <c r="AB159" i="8"/>
  <c r="F159" i="10"/>
  <c r="AB198" i="8"/>
  <c r="F198" i="10"/>
  <c r="AB42" i="8"/>
  <c r="F42" i="10"/>
  <c r="CH52" i="8"/>
  <c r="CT50" i="8"/>
  <c r="S135" i="8"/>
  <c r="T202" i="8"/>
  <c r="AB166" i="8"/>
  <c r="AB174" i="8"/>
  <c r="F174" i="10"/>
  <c r="AB183" i="8"/>
  <c r="F183" i="10"/>
  <c r="AB139" i="8"/>
  <c r="F139" i="10"/>
  <c r="AB177" i="8"/>
  <c r="F177" i="10"/>
  <c r="AB193" i="8"/>
  <c r="F193" i="10"/>
  <c r="AB192" i="8"/>
  <c r="F192" i="10"/>
  <c r="T105" i="8"/>
  <c r="S12" i="8"/>
  <c r="AB138" i="8"/>
  <c r="F138" i="10"/>
  <c r="AB157" i="8"/>
  <c r="F157" i="10"/>
  <c r="AB150" i="8"/>
  <c r="F150" i="10"/>
  <c r="AB186" i="8"/>
  <c r="F186" i="10"/>
  <c r="AB173" i="8"/>
  <c r="F173" i="10"/>
  <c r="C51" i="7"/>
  <c r="C58" i="7"/>
  <c r="AB176" i="8"/>
  <c r="F176" i="10"/>
  <c r="AB175" i="8"/>
  <c r="F175" i="10"/>
  <c r="AB161" i="8"/>
  <c r="F161" i="10"/>
  <c r="AB136" i="8"/>
  <c r="F136" i="10"/>
  <c r="AB201" i="8"/>
  <c r="F201" i="10"/>
  <c r="AB203" i="8"/>
  <c r="F203" i="10"/>
  <c r="CR50" i="8"/>
  <c r="AG38" i="8"/>
  <c r="G38" i="10"/>
  <c r="T131" i="8"/>
  <c r="AB16" i="8"/>
  <c r="F16" i="10"/>
  <c r="AB145" i="8"/>
  <c r="F145" i="10"/>
  <c r="AB200" i="8"/>
  <c r="F200" i="10"/>
  <c r="AB23" i="8"/>
  <c r="F23" i="10"/>
  <c r="AB11" i="8"/>
  <c r="F11" i="10"/>
  <c r="AB89" i="8"/>
  <c r="F89" i="10"/>
  <c r="AB14" i="8"/>
  <c r="F14" i="10"/>
  <c r="P60" i="8"/>
  <c r="Q60" i="8"/>
  <c r="R60" i="8" s="1"/>
  <c r="N180" i="8"/>
  <c r="BV152" i="8"/>
  <c r="BW152" i="8" s="1"/>
  <c r="Q152" i="8" s="1"/>
  <c r="R152" i="8" s="1"/>
  <c r="BV199" i="8"/>
  <c r="BW199" i="8" s="1"/>
  <c r="P199" i="8" s="1"/>
  <c r="N157" i="8"/>
  <c r="CL131" i="8"/>
  <c r="CP131" i="8"/>
  <c r="CM131" i="8"/>
  <c r="CS34" i="8"/>
  <c r="CK34" i="8"/>
  <c r="CL34" i="8"/>
  <c r="CN50" i="8"/>
  <c r="CM50" i="8"/>
  <c r="CS50" i="8"/>
  <c r="CL90" i="8"/>
  <c r="CQ90" i="8"/>
  <c r="T90" i="8"/>
  <c r="Q180" i="8"/>
  <c r="R180" i="8" s="1"/>
  <c r="Q163" i="8"/>
  <c r="R163" i="8" s="1"/>
  <c r="F163" i="10" s="1"/>
  <c r="O180" i="8"/>
  <c r="CS131" i="8"/>
  <c r="CR131" i="8"/>
  <c r="CT131" i="8"/>
  <c r="CV131" i="8" s="1"/>
  <c r="CW131" i="8" s="1"/>
  <c r="CR34" i="8"/>
  <c r="CQ34" i="8"/>
  <c r="CT34" i="8"/>
  <c r="CO50" i="8"/>
  <c r="CP50" i="8"/>
  <c r="CO90" i="8"/>
  <c r="CR90" i="8"/>
  <c r="CM90" i="8"/>
  <c r="S50" i="8"/>
  <c r="S34" i="8"/>
  <c r="CO131" i="8"/>
  <c r="CN131" i="8"/>
  <c r="CN34" i="8"/>
  <c r="CM34" i="8"/>
  <c r="CH204" i="8"/>
  <c r="CH176" i="8"/>
  <c r="CI176" i="8" s="1"/>
  <c r="CH151" i="8"/>
  <c r="CH142" i="8"/>
  <c r="CI142" i="8" s="1"/>
  <c r="T142" i="8" s="1"/>
  <c r="CI138" i="8"/>
  <c r="CH130" i="8"/>
  <c r="CI130" i="8" s="1"/>
  <c r="T130" i="8" s="1"/>
  <c r="CH100" i="8"/>
  <c r="CI100" i="8" s="1"/>
  <c r="CH96" i="8"/>
  <c r="CI96" i="8" s="1"/>
  <c r="CM96" i="8" s="1"/>
  <c r="CH92" i="8"/>
  <c r="CH88" i="8"/>
  <c r="CI88" i="8" s="1"/>
  <c r="T88" i="8" s="1"/>
  <c r="CH84" i="8"/>
  <c r="CI84" i="8" s="1"/>
  <c r="CH76" i="8"/>
  <c r="CI76" i="8" s="1"/>
  <c r="T76" i="8" s="1"/>
  <c r="CH68" i="8"/>
  <c r="CI68" i="8" s="1"/>
  <c r="CH55" i="8"/>
  <c r="CH51" i="8"/>
  <c r="CI51" i="8" s="1"/>
  <c r="CH43" i="8"/>
  <c r="CI43" i="8" s="1"/>
  <c r="CS43" i="8" s="1"/>
  <c r="CK50" i="8"/>
  <c r="CL50" i="8"/>
  <c r="CK90" i="8"/>
  <c r="CN90" i="8"/>
  <c r="CH36" i="8"/>
  <c r="CI36" i="8" s="1"/>
  <c r="CL36" i="8" s="1"/>
  <c r="CH27" i="8"/>
  <c r="CI27" i="8" s="1"/>
  <c r="CP27" i="8" s="1"/>
  <c r="CH15" i="8"/>
  <c r="CI15" i="8" s="1"/>
  <c r="R2" i="8"/>
  <c r="CH112" i="8"/>
  <c r="CH44" i="8"/>
  <c r="CI44" i="8" s="1"/>
  <c r="CP44" i="8" s="1"/>
  <c r="CH40" i="8"/>
  <c r="CI40" i="8" s="1"/>
  <c r="CH5" i="8"/>
  <c r="CI5" i="8" s="1"/>
  <c r="CL5" i="8" s="1"/>
  <c r="T26" i="8"/>
  <c r="S109" i="8"/>
  <c r="CH50" i="8"/>
  <c r="CH46" i="8"/>
  <c r="CI46" i="8" s="1"/>
  <c r="S46" i="8" s="1"/>
  <c r="CH20" i="8"/>
  <c r="CI20" i="8" s="1"/>
  <c r="CI191" i="8"/>
  <c r="T191" i="8" s="1"/>
  <c r="AB191" i="8"/>
  <c r="Q168" i="8"/>
  <c r="R168" i="8" s="1"/>
  <c r="F168" i="10" s="1"/>
  <c r="CI112" i="8"/>
  <c r="AB112" i="8"/>
  <c r="CI95" i="8"/>
  <c r="T95" i="8" s="1"/>
  <c r="AB95" i="8"/>
  <c r="CI8" i="8"/>
  <c r="AB8" i="8"/>
  <c r="CH13" i="8"/>
  <c r="CI13" i="8" s="1"/>
  <c r="CH4" i="8"/>
  <c r="CI4" i="8" s="1"/>
  <c r="CS4" i="8" s="1"/>
  <c r="CI164" i="8"/>
  <c r="AB164" i="8"/>
  <c r="CI178" i="8"/>
  <c r="T178" i="8" s="1"/>
  <c r="AB178" i="8"/>
  <c r="Q167" i="8"/>
  <c r="R167" i="8" s="1"/>
  <c r="Q205" i="8"/>
  <c r="R205" i="8" s="1"/>
  <c r="P158" i="8"/>
  <c r="O158" i="8"/>
  <c r="CI151" i="8"/>
  <c r="T151" i="8" s="1"/>
  <c r="T164" i="8"/>
  <c r="S164" i="8"/>
  <c r="Q195" i="8"/>
  <c r="R195" i="8" s="1"/>
  <c r="F195" i="10" s="1"/>
  <c r="Q208" i="8"/>
  <c r="R208" i="8" s="1"/>
  <c r="O199" i="8"/>
  <c r="CI203" i="8"/>
  <c r="CP203" i="8" s="1"/>
  <c r="CI159" i="8"/>
  <c r="CT159" i="8" s="1"/>
  <c r="CI42" i="8"/>
  <c r="T8" i="8"/>
  <c r="S8" i="8"/>
  <c r="CI140" i="8"/>
  <c r="S140" i="8" s="1"/>
  <c r="CI23" i="8"/>
  <c r="T23" i="8" s="1"/>
  <c r="CI11" i="8"/>
  <c r="T112" i="8"/>
  <c r="S112" i="8"/>
  <c r="N158" i="8"/>
  <c r="CI209" i="8"/>
  <c r="CI197" i="8"/>
  <c r="CL197" i="8" s="1"/>
  <c r="CI169" i="8"/>
  <c r="CT169" i="8" s="1"/>
  <c r="CI161" i="8"/>
  <c r="CI157" i="8"/>
  <c r="CI139" i="8"/>
  <c r="T139" i="8" s="1"/>
  <c r="CH48" i="8"/>
  <c r="CI48" i="8" s="1"/>
  <c r="T48" i="8" s="1"/>
  <c r="CH202" i="8"/>
  <c r="CH198" i="8"/>
  <c r="CI198" i="8" s="1"/>
  <c r="CH170" i="8"/>
  <c r="CI170" i="8" s="1"/>
  <c r="CL170" i="8" s="1"/>
  <c r="CH149" i="8"/>
  <c r="CI149" i="8" s="1"/>
  <c r="CL149" i="8" s="1"/>
  <c r="CH145" i="8"/>
  <c r="CI145" i="8" s="1"/>
  <c r="CH136" i="8"/>
  <c r="CI136" i="8" s="1"/>
  <c r="T136" i="8" s="1"/>
  <c r="CH117" i="8"/>
  <c r="CI117" i="8" s="1"/>
  <c r="CR117" i="8" s="1"/>
  <c r="CH109" i="8"/>
  <c r="CH90" i="8"/>
  <c r="CH70" i="8"/>
  <c r="CH49" i="8"/>
  <c r="CI49" i="8" s="1"/>
  <c r="S49" i="8" s="1"/>
  <c r="CH45" i="8"/>
  <c r="CI45" i="8" s="1"/>
  <c r="CM45" i="8" s="1"/>
  <c r="CH208" i="8"/>
  <c r="CH200" i="8"/>
  <c r="CI200" i="8" s="1"/>
  <c r="CH196" i="8"/>
  <c r="CI196" i="8" s="1"/>
  <c r="CP196" i="8" s="1"/>
  <c r="CH192" i="8"/>
  <c r="CI192" i="8" s="1"/>
  <c r="S192" i="8" s="1"/>
  <c r="CH188" i="8"/>
  <c r="CH184" i="8"/>
  <c r="CI184" i="8" s="1"/>
  <c r="CH180" i="8"/>
  <c r="CI180" i="8" s="1"/>
  <c r="CM180" i="8" s="1"/>
  <c r="CH168" i="8"/>
  <c r="CH160" i="8"/>
  <c r="CI160" i="8" s="1"/>
  <c r="CH156" i="8"/>
  <c r="CI156" i="8" s="1"/>
  <c r="CH147" i="8"/>
  <c r="CI147" i="8" s="1"/>
  <c r="CS147" i="8" s="1"/>
  <c r="CH134" i="8"/>
  <c r="CI134" i="8" s="1"/>
  <c r="CS134" i="8" s="1"/>
  <c r="CH128" i="8"/>
  <c r="CI128" i="8" s="1"/>
  <c r="CH123" i="8"/>
  <c r="CI123" i="8" s="1"/>
  <c r="CH80" i="8"/>
  <c r="CI80" i="8" s="1"/>
  <c r="T80" i="8" s="1"/>
  <c r="CH59" i="8"/>
  <c r="CH47" i="8"/>
  <c r="CI47" i="8" s="1"/>
  <c r="CH29" i="8"/>
  <c r="CI29" i="8" s="1"/>
  <c r="CH17" i="8"/>
  <c r="CI17" i="8" s="1"/>
  <c r="CT17" i="8" s="1"/>
  <c r="CH8" i="8"/>
  <c r="CH191" i="8"/>
  <c r="CH183" i="8"/>
  <c r="CI183" i="8" s="1"/>
  <c r="CH179" i="8"/>
  <c r="CI179" i="8" s="1"/>
  <c r="CP179" i="8" s="1"/>
  <c r="CH175" i="8"/>
  <c r="CI175" i="8" s="1"/>
  <c r="S175" i="8" s="1"/>
  <c r="CH171" i="8"/>
  <c r="CI171" i="8" s="1"/>
  <c r="CH150" i="8"/>
  <c r="CI150" i="8" s="1"/>
  <c r="CH146" i="8"/>
  <c r="CI146" i="8" s="1"/>
  <c r="CP146" i="8" s="1"/>
  <c r="CH127" i="8"/>
  <c r="CI127" i="8" s="1"/>
  <c r="CS127" i="8" s="1"/>
  <c r="CH87" i="8"/>
  <c r="CI87" i="8" s="1"/>
  <c r="CH54" i="8"/>
  <c r="CI54" i="8" s="1"/>
  <c r="CH32" i="8"/>
  <c r="CI32" i="8" s="1"/>
  <c r="CP32" i="8" s="1"/>
  <c r="CH24" i="8"/>
  <c r="CI24" i="8" s="1"/>
  <c r="CS24" i="8" s="1"/>
  <c r="CH12" i="8"/>
  <c r="CV98" i="8"/>
  <c r="CW98" i="8" s="1"/>
  <c r="V98" i="8"/>
  <c r="U98" i="8"/>
  <c r="T210" i="8"/>
  <c r="S210" i="8"/>
  <c r="S198" i="8"/>
  <c r="T198" i="8"/>
  <c r="T154" i="8"/>
  <c r="S154" i="8"/>
  <c r="T145" i="8"/>
  <c r="S145" i="8"/>
  <c r="T132" i="8"/>
  <c r="S132" i="8"/>
  <c r="T126" i="8"/>
  <c r="S126" i="8"/>
  <c r="T103" i="8"/>
  <c r="T94" i="8"/>
  <c r="S94" i="8"/>
  <c r="T61" i="8"/>
  <c r="S61" i="8"/>
  <c r="T41" i="8"/>
  <c r="S41" i="8"/>
  <c r="T31" i="8"/>
  <c r="S31" i="8"/>
  <c r="S23" i="8"/>
  <c r="T19" i="8"/>
  <c r="S19" i="8"/>
  <c r="T15" i="8"/>
  <c r="S15" i="8"/>
  <c r="T11" i="8"/>
  <c r="S11" i="8"/>
  <c r="T104" i="8"/>
  <c r="S104" i="8"/>
  <c r="T9" i="8"/>
  <c r="S9" i="8"/>
  <c r="W52" i="8"/>
  <c r="X52" i="8"/>
  <c r="Y52" i="8" s="1"/>
  <c r="X102" i="8"/>
  <c r="Y102" i="8" s="1"/>
  <c r="W102" i="8"/>
  <c r="CV202" i="8"/>
  <c r="CW202" i="8" s="1"/>
  <c r="V202" i="8"/>
  <c r="U202" i="8"/>
  <c r="U131" i="8"/>
  <c r="CV34" i="8"/>
  <c r="CW34" i="8" s="1"/>
  <c r="V34" i="8"/>
  <c r="U34" i="8"/>
  <c r="CV26" i="8"/>
  <c r="CW26" i="8" s="1"/>
  <c r="U26" i="8"/>
  <c r="V26" i="8"/>
  <c r="T209" i="8"/>
  <c r="S209" i="8"/>
  <c r="S197" i="8"/>
  <c r="T161" i="8"/>
  <c r="S161" i="8"/>
  <c r="T157" i="8"/>
  <c r="S157" i="8"/>
  <c r="T116" i="8"/>
  <c r="S116" i="8"/>
  <c r="T97" i="8"/>
  <c r="S97" i="8"/>
  <c r="S89" i="8"/>
  <c r="T85" i="8"/>
  <c r="S85" i="8"/>
  <c r="T69" i="8"/>
  <c r="S69" i="8"/>
  <c r="T56" i="8"/>
  <c r="S56" i="8"/>
  <c r="S48" i="8"/>
  <c r="T40" i="8"/>
  <c r="S40" i="8"/>
  <c r="CV70" i="8"/>
  <c r="CW70" i="8" s="1"/>
  <c r="V70" i="8"/>
  <c r="U70" i="8"/>
  <c r="W81" i="8"/>
  <c r="X81" i="8"/>
  <c r="Y81" i="8" s="1"/>
  <c r="W3" i="8"/>
  <c r="X3" i="8"/>
  <c r="Y3" i="8" s="1"/>
  <c r="CV121" i="8"/>
  <c r="CW121" i="8" s="1"/>
  <c r="V121" i="8"/>
  <c r="U121" i="8"/>
  <c r="T200" i="8"/>
  <c r="S200" i="8"/>
  <c r="T192" i="8"/>
  <c r="S184" i="8"/>
  <c r="T184" i="8"/>
  <c r="S160" i="8"/>
  <c r="T160" i="8"/>
  <c r="T156" i="8"/>
  <c r="S156" i="8"/>
  <c r="S147" i="8"/>
  <c r="T138" i="8"/>
  <c r="S138" i="8"/>
  <c r="T128" i="8"/>
  <c r="S128" i="8"/>
  <c r="T123" i="8"/>
  <c r="S123" i="8"/>
  <c r="T119" i="8"/>
  <c r="S119" i="8"/>
  <c r="T115" i="8"/>
  <c r="S115" i="8"/>
  <c r="T111" i="8"/>
  <c r="S111" i="8"/>
  <c r="T107" i="8"/>
  <c r="S107" i="8"/>
  <c r="T100" i="8"/>
  <c r="S100" i="8"/>
  <c r="S96" i="8"/>
  <c r="T84" i="8"/>
  <c r="S84" i="8"/>
  <c r="T68" i="8"/>
  <c r="S68" i="8"/>
  <c r="T51" i="8"/>
  <c r="S51" i="8"/>
  <c r="T47" i="8"/>
  <c r="S47" i="8"/>
  <c r="S43" i="8"/>
  <c r="T33" i="8"/>
  <c r="S33" i="8"/>
  <c r="T29" i="8"/>
  <c r="S29" i="8"/>
  <c r="T25" i="8"/>
  <c r="S25" i="8"/>
  <c r="T21" i="8"/>
  <c r="S21" i="8"/>
  <c r="T13" i="8"/>
  <c r="S13" i="8"/>
  <c r="CV59" i="8"/>
  <c r="CW59" i="8" s="1"/>
  <c r="V59" i="8"/>
  <c r="U59" i="8"/>
  <c r="CV105" i="8"/>
  <c r="CW105" i="8" s="1"/>
  <c r="V105" i="8"/>
  <c r="U105" i="8"/>
  <c r="X101" i="8"/>
  <c r="Y101" i="8" s="1"/>
  <c r="W101" i="8"/>
  <c r="W55" i="8"/>
  <c r="X55" i="8"/>
  <c r="Y55" i="8" s="1"/>
  <c r="CV12" i="8"/>
  <c r="CW12" i="8" s="1"/>
  <c r="U12" i="8"/>
  <c r="V12" i="8"/>
  <c r="CV109" i="8"/>
  <c r="CW109" i="8" s="1"/>
  <c r="V109" i="8"/>
  <c r="U109" i="8"/>
  <c r="T203" i="8"/>
  <c r="T183" i="8"/>
  <c r="S183" i="8"/>
  <c r="T171" i="8"/>
  <c r="S171" i="8"/>
  <c r="S150" i="8"/>
  <c r="T150" i="8"/>
  <c r="T127" i="8"/>
  <c r="T99" i="8"/>
  <c r="S99" i="8"/>
  <c r="T87" i="8"/>
  <c r="S87" i="8"/>
  <c r="T79" i="8"/>
  <c r="S79" i="8"/>
  <c r="S71" i="8"/>
  <c r="T67" i="8"/>
  <c r="S67" i="8"/>
  <c r="T54" i="8"/>
  <c r="S54" i="8"/>
  <c r="T42" i="8"/>
  <c r="S42" i="8"/>
  <c r="T24" i="8"/>
  <c r="T20" i="8"/>
  <c r="S20" i="8"/>
  <c r="T16" i="8"/>
  <c r="S16" i="8"/>
  <c r="T153" i="8"/>
  <c r="S153" i="8"/>
  <c r="T39" i="8"/>
  <c r="S39" i="8"/>
  <c r="CV50" i="8"/>
  <c r="CW50" i="8" s="1"/>
  <c r="V50" i="8"/>
  <c r="U50" i="8"/>
  <c r="W143" i="8"/>
  <c r="X143" i="8"/>
  <c r="Y143" i="8" s="1"/>
  <c r="W165" i="8"/>
  <c r="X165" i="8"/>
  <c r="Y165" i="8" s="1"/>
  <c r="W137" i="8"/>
  <c r="X137" i="8"/>
  <c r="Y137" i="8" s="1"/>
  <c r="CL184" i="8"/>
  <c r="CP184" i="8"/>
  <c r="CM184" i="8"/>
  <c r="CQ184" i="8"/>
  <c r="CK184" i="8"/>
  <c r="CO184" i="8"/>
  <c r="CN184" i="8"/>
  <c r="CR184" i="8"/>
  <c r="CM138" i="8"/>
  <c r="CQ138" i="8"/>
  <c r="CN138" i="8"/>
  <c r="CR138" i="8"/>
  <c r="CP138" i="8"/>
  <c r="CK138" i="8"/>
  <c r="CO138" i="8"/>
  <c r="CL138" i="8"/>
  <c r="CS130" i="8"/>
  <c r="CN130" i="8"/>
  <c r="CO130" i="8"/>
  <c r="CT119" i="8"/>
  <c r="CS119" i="8"/>
  <c r="CM119" i="8"/>
  <c r="CQ119" i="8"/>
  <c r="CN119" i="8"/>
  <c r="CR119" i="8"/>
  <c r="CL119" i="8"/>
  <c r="CP119" i="8"/>
  <c r="CO119" i="8"/>
  <c r="CK119" i="8"/>
  <c r="CM111" i="8"/>
  <c r="CQ111" i="8"/>
  <c r="CN111" i="8"/>
  <c r="CR111" i="8"/>
  <c r="CL111" i="8"/>
  <c r="CP111" i="8"/>
  <c r="CO111" i="8"/>
  <c r="CK111" i="8"/>
  <c r="CT107" i="8"/>
  <c r="CM107" i="8"/>
  <c r="CQ107" i="8"/>
  <c r="CN107" i="8"/>
  <c r="CR107" i="8"/>
  <c r="CS107" i="8"/>
  <c r="CL107" i="8"/>
  <c r="CP107" i="8"/>
  <c r="CO107" i="8"/>
  <c r="CK107" i="8"/>
  <c r="CT96" i="8"/>
  <c r="CR96" i="8"/>
  <c r="CO96" i="8"/>
  <c r="CT84" i="8"/>
  <c r="CS84" i="8"/>
  <c r="CM84" i="8"/>
  <c r="CQ84" i="8"/>
  <c r="CN84" i="8"/>
  <c r="CR84" i="8"/>
  <c r="CL84" i="8"/>
  <c r="CP84" i="8"/>
  <c r="CK84" i="8"/>
  <c r="CO84" i="8"/>
  <c r="CS63" i="8"/>
  <c r="CM63" i="8"/>
  <c r="CR63" i="8"/>
  <c r="CL51" i="8"/>
  <c r="CP51" i="8"/>
  <c r="CM51" i="8"/>
  <c r="CQ51" i="8"/>
  <c r="CK51" i="8"/>
  <c r="CO51" i="8"/>
  <c r="CR51" i="8"/>
  <c r="CN51" i="8"/>
  <c r="CL47" i="8"/>
  <c r="CP47" i="8"/>
  <c r="CM47" i="8"/>
  <c r="CQ47" i="8"/>
  <c r="CK47" i="8"/>
  <c r="CO47" i="8"/>
  <c r="CR47" i="8"/>
  <c r="CN47" i="8"/>
  <c r="CL33" i="8"/>
  <c r="CP33" i="8"/>
  <c r="CM33" i="8"/>
  <c r="CQ33" i="8"/>
  <c r="CK33" i="8"/>
  <c r="CO33" i="8"/>
  <c r="CR33" i="8"/>
  <c r="CN33" i="8"/>
  <c r="CS29" i="8"/>
  <c r="CT29" i="8"/>
  <c r="CL29" i="8"/>
  <c r="CP29" i="8"/>
  <c r="CM29" i="8"/>
  <c r="CQ29" i="8"/>
  <c r="CK29" i="8"/>
  <c r="CO29" i="8"/>
  <c r="CR29" i="8"/>
  <c r="CN29" i="8"/>
  <c r="CL25" i="8"/>
  <c r="CP25" i="8"/>
  <c r="CM25" i="8"/>
  <c r="CQ25" i="8"/>
  <c r="CK25" i="8"/>
  <c r="CO25" i="8"/>
  <c r="CR25" i="8"/>
  <c r="CN25" i="8"/>
  <c r="CS21" i="8"/>
  <c r="CT21" i="8"/>
  <c r="CL21" i="8"/>
  <c r="CP21" i="8"/>
  <c r="CM21" i="8"/>
  <c r="CQ21" i="8"/>
  <c r="CK21" i="8"/>
  <c r="CO21" i="8"/>
  <c r="CR21" i="8"/>
  <c r="CN21" i="8"/>
  <c r="CR17" i="8"/>
  <c r="CS67" i="8"/>
  <c r="CL67" i="8"/>
  <c r="CP67" i="8"/>
  <c r="CM67" i="8"/>
  <c r="CQ67" i="8"/>
  <c r="CK67" i="8"/>
  <c r="CO67" i="8"/>
  <c r="CT67" i="8"/>
  <c r="CR67" i="8"/>
  <c r="CN67" i="8"/>
  <c r="CM127" i="8"/>
  <c r="CL127" i="8"/>
  <c r="CS79" i="8"/>
  <c r="CT79" i="8"/>
  <c r="CM79" i="8"/>
  <c r="CQ79" i="8"/>
  <c r="CN79" i="8"/>
  <c r="CR79" i="8"/>
  <c r="CL79" i="8"/>
  <c r="CP79" i="8"/>
  <c r="CO79" i="8"/>
  <c r="CK79" i="8"/>
  <c r="CS89" i="8"/>
  <c r="CR89" i="8"/>
  <c r="CK89" i="8"/>
  <c r="CL48" i="8"/>
  <c r="CK48" i="8"/>
  <c r="CT64" i="8"/>
  <c r="CS64" i="8"/>
  <c r="CL64" i="8"/>
  <c r="CP64" i="8"/>
  <c r="CM64" i="8"/>
  <c r="CQ64" i="8"/>
  <c r="CK64" i="8"/>
  <c r="CO64" i="8"/>
  <c r="CN64" i="8"/>
  <c r="CR64" i="8"/>
  <c r="CM175" i="8"/>
  <c r="CR175" i="8"/>
  <c r="CS160" i="8"/>
  <c r="CT160" i="8"/>
  <c r="CL160" i="8"/>
  <c r="CP160" i="8"/>
  <c r="CM160" i="8"/>
  <c r="CQ160" i="8"/>
  <c r="CK160" i="8"/>
  <c r="CO160" i="8"/>
  <c r="CN160" i="8"/>
  <c r="CR160" i="8"/>
  <c r="CT8" i="8"/>
  <c r="CS8" i="8"/>
  <c r="CL8" i="8"/>
  <c r="CP8" i="8"/>
  <c r="CM8" i="8"/>
  <c r="CQ8" i="8"/>
  <c r="CK8" i="8"/>
  <c r="CO8" i="8"/>
  <c r="CN8" i="8"/>
  <c r="CR8" i="8"/>
  <c r="CT68" i="8"/>
  <c r="CS68" i="8"/>
  <c r="CL68" i="8"/>
  <c r="CP68" i="8"/>
  <c r="CM68" i="8"/>
  <c r="CQ68" i="8"/>
  <c r="CK68" i="8"/>
  <c r="CO68" i="8"/>
  <c r="CN68" i="8"/>
  <c r="CR68" i="8"/>
  <c r="CL24" i="8"/>
  <c r="CK24" i="8"/>
  <c r="CT103" i="8"/>
  <c r="CN103" i="8"/>
  <c r="CO103" i="8"/>
  <c r="CM147" i="8"/>
  <c r="CM88" i="8"/>
  <c r="CL88" i="8"/>
  <c r="CT198" i="8"/>
  <c r="CS198" i="8"/>
  <c r="CL198" i="8"/>
  <c r="CP198" i="8"/>
  <c r="CM198" i="8"/>
  <c r="CQ198" i="8"/>
  <c r="CK198" i="8"/>
  <c r="CO198" i="8"/>
  <c r="CN198" i="8"/>
  <c r="CR198" i="8"/>
  <c r="CS42" i="8"/>
  <c r="CL42" i="8"/>
  <c r="CP42" i="8"/>
  <c r="CM42" i="8"/>
  <c r="CQ42" i="8"/>
  <c r="CT42" i="8"/>
  <c r="CK42" i="8"/>
  <c r="CO42" i="8"/>
  <c r="CN42" i="8"/>
  <c r="CR42" i="8"/>
  <c r="CT82" i="8"/>
  <c r="CN82" i="8"/>
  <c r="CK82" i="8"/>
  <c r="CL44" i="8"/>
  <c r="CK44" i="8"/>
  <c r="CT40" i="8"/>
  <c r="CS40" i="8"/>
  <c r="CL40" i="8"/>
  <c r="CP40" i="8"/>
  <c r="CM40" i="8"/>
  <c r="CQ40" i="8"/>
  <c r="CK40" i="8"/>
  <c r="CO40" i="8"/>
  <c r="CN40" i="8"/>
  <c r="CR40" i="8"/>
  <c r="CS85" i="8"/>
  <c r="CT85" i="8"/>
  <c r="CM85" i="8"/>
  <c r="CQ85" i="8"/>
  <c r="CN85" i="8"/>
  <c r="CR85" i="8"/>
  <c r="CL85" i="8"/>
  <c r="CP85" i="8"/>
  <c r="CO85" i="8"/>
  <c r="CK85" i="8"/>
  <c r="CH205" i="8"/>
  <c r="CH193" i="8"/>
  <c r="CI193" i="8" s="1"/>
  <c r="CH189" i="8"/>
  <c r="CI189" i="8" s="1"/>
  <c r="CH185" i="8"/>
  <c r="CI185" i="8" s="1"/>
  <c r="CH181" i="8"/>
  <c r="CI181" i="8" s="1"/>
  <c r="CH177" i="8"/>
  <c r="CI177" i="8" s="1"/>
  <c r="CH173" i="8"/>
  <c r="CI173" i="8" s="1"/>
  <c r="CH152" i="8"/>
  <c r="CH148" i="8"/>
  <c r="CI148" i="8" s="1"/>
  <c r="CH144" i="8"/>
  <c r="CH135" i="8"/>
  <c r="CH2" i="8"/>
  <c r="CH124" i="8"/>
  <c r="CI124" i="8" s="1"/>
  <c r="CH108" i="8"/>
  <c r="CI108" i="8" s="1"/>
  <c r="CH101" i="8"/>
  <c r="CH93" i="8"/>
  <c r="CH77" i="8"/>
  <c r="CI77" i="8" s="1"/>
  <c r="CH73" i="8"/>
  <c r="CI73" i="8" s="1"/>
  <c r="CH65" i="8"/>
  <c r="CI65" i="8" s="1"/>
  <c r="CH60" i="8"/>
  <c r="CH35" i="8"/>
  <c r="CI35" i="8" s="1"/>
  <c r="CH30" i="8"/>
  <c r="CI30" i="8" s="1"/>
  <c r="CH26" i="8"/>
  <c r="CH22" i="8"/>
  <c r="CI22" i="8" s="1"/>
  <c r="CH18" i="8"/>
  <c r="CI18" i="8" s="1"/>
  <c r="CH14" i="8"/>
  <c r="CI14" i="8" s="1"/>
  <c r="CH10" i="8"/>
  <c r="CI10" i="8" s="1"/>
  <c r="CO180" i="8"/>
  <c r="CS112" i="8"/>
  <c r="CT112" i="8"/>
  <c r="CM112" i="8"/>
  <c r="CQ112" i="8"/>
  <c r="CN112" i="8"/>
  <c r="CR112" i="8"/>
  <c r="CL112" i="8"/>
  <c r="CP112" i="8"/>
  <c r="CK112" i="8"/>
  <c r="CO112" i="8"/>
  <c r="CS126" i="8"/>
  <c r="CT126" i="8"/>
  <c r="CM126" i="8"/>
  <c r="CQ126" i="8"/>
  <c r="CN126" i="8"/>
  <c r="CR126" i="8"/>
  <c r="CL126" i="8"/>
  <c r="CP126" i="8"/>
  <c r="CK126" i="8"/>
  <c r="CO126" i="8"/>
  <c r="CT115" i="8"/>
  <c r="CS115" i="8"/>
  <c r="CM115" i="8"/>
  <c r="CQ115" i="8"/>
  <c r="CN115" i="8"/>
  <c r="CR115" i="8"/>
  <c r="CL115" i="8"/>
  <c r="CP115" i="8"/>
  <c r="CO115" i="8"/>
  <c r="CK115" i="8"/>
  <c r="CP36" i="8"/>
  <c r="CO36" i="8"/>
  <c r="CM128" i="8"/>
  <c r="CQ128" i="8"/>
  <c r="CN128" i="8"/>
  <c r="CR128" i="8"/>
  <c r="CL128" i="8"/>
  <c r="CP128" i="8"/>
  <c r="CK128" i="8"/>
  <c r="CO128" i="8"/>
  <c r="CQ172" i="8"/>
  <c r="CR172" i="8"/>
  <c r="CT134" i="8"/>
  <c r="CR134" i="8"/>
  <c r="CL134" i="8"/>
  <c r="CM123" i="8"/>
  <c r="CQ123" i="8"/>
  <c r="CN123" i="8"/>
  <c r="CR123" i="8"/>
  <c r="CL123" i="8"/>
  <c r="CP123" i="8"/>
  <c r="CO123" i="8"/>
  <c r="CK123" i="8"/>
  <c r="CS100" i="8"/>
  <c r="CT100" i="8"/>
  <c r="CM100" i="8"/>
  <c r="CQ100" i="8"/>
  <c r="CN100" i="8"/>
  <c r="CR100" i="8"/>
  <c r="CL100" i="8"/>
  <c r="CP100" i="8"/>
  <c r="CK100" i="8"/>
  <c r="CO100" i="8"/>
  <c r="CL76" i="8"/>
  <c r="CK76" i="8"/>
  <c r="CL13" i="8"/>
  <c r="CP13" i="8"/>
  <c r="CM13" i="8"/>
  <c r="CQ13" i="8"/>
  <c r="CK13" i="8"/>
  <c r="CO13" i="8"/>
  <c r="CR13" i="8"/>
  <c r="CN13" i="8"/>
  <c r="CM99" i="8"/>
  <c r="CQ99" i="8"/>
  <c r="CN99" i="8"/>
  <c r="CR99" i="8"/>
  <c r="CL99" i="8"/>
  <c r="CP99" i="8"/>
  <c r="CO99" i="8"/>
  <c r="CK99" i="8"/>
  <c r="CT153" i="8"/>
  <c r="CS153" i="8"/>
  <c r="CL153" i="8"/>
  <c r="CP153" i="8"/>
  <c r="CM153" i="8"/>
  <c r="CQ153" i="8"/>
  <c r="CK153" i="8"/>
  <c r="CO153" i="8"/>
  <c r="CR153" i="8"/>
  <c r="CN153" i="8"/>
  <c r="CS39" i="8"/>
  <c r="CT39" i="8"/>
  <c r="CL39" i="8"/>
  <c r="CP39" i="8"/>
  <c r="CM39" i="8"/>
  <c r="CQ39" i="8"/>
  <c r="CK39" i="8"/>
  <c r="CO39" i="8"/>
  <c r="CR39" i="8"/>
  <c r="CN39" i="8"/>
  <c r="CS116" i="8"/>
  <c r="CT116" i="8"/>
  <c r="CM116" i="8"/>
  <c r="CQ116" i="8"/>
  <c r="CN116" i="8"/>
  <c r="CR116" i="8"/>
  <c r="CL116" i="8"/>
  <c r="CP116" i="8"/>
  <c r="CK116" i="8"/>
  <c r="CO116" i="8"/>
  <c r="Q199" i="8"/>
  <c r="R199" i="8" s="1"/>
  <c r="F199" i="10" s="1"/>
  <c r="CS203" i="8"/>
  <c r="CM203" i="8"/>
  <c r="CO203" i="8"/>
  <c r="CM23" i="8"/>
  <c r="CR23" i="8"/>
  <c r="CS69" i="8"/>
  <c r="CT69" i="8"/>
  <c r="CL69" i="8"/>
  <c r="CP69" i="8"/>
  <c r="CM69" i="8"/>
  <c r="CQ69" i="8"/>
  <c r="CK69" i="8"/>
  <c r="CO69" i="8"/>
  <c r="CR69" i="8"/>
  <c r="CN69" i="8"/>
  <c r="CS61" i="8"/>
  <c r="CT61" i="8"/>
  <c r="CL61" i="8"/>
  <c r="CP61" i="8"/>
  <c r="CM61" i="8"/>
  <c r="CQ61" i="8"/>
  <c r="CK61" i="8"/>
  <c r="CO61" i="8"/>
  <c r="CR61" i="8"/>
  <c r="CN61" i="8"/>
  <c r="CS15" i="8"/>
  <c r="CT15" i="8"/>
  <c r="CL15" i="8"/>
  <c r="CP15" i="8"/>
  <c r="CM15" i="8"/>
  <c r="CQ15" i="8"/>
  <c r="CK15" i="8"/>
  <c r="CO15" i="8"/>
  <c r="CR15" i="8"/>
  <c r="CN15" i="8"/>
  <c r="CT97" i="8"/>
  <c r="CS97" i="8"/>
  <c r="CM97" i="8"/>
  <c r="CQ97" i="8"/>
  <c r="CN97" i="8"/>
  <c r="CR97" i="8"/>
  <c r="CL97" i="8"/>
  <c r="CP97" i="8"/>
  <c r="CO97" i="8"/>
  <c r="CK97" i="8"/>
  <c r="CL16" i="8"/>
  <c r="CP16" i="8"/>
  <c r="CM16" i="8"/>
  <c r="CQ16" i="8"/>
  <c r="CK16" i="8"/>
  <c r="CO16" i="8"/>
  <c r="CN16" i="8"/>
  <c r="CR16" i="8"/>
  <c r="CL27" i="8"/>
  <c r="CK27" i="8"/>
  <c r="CH207" i="8"/>
  <c r="CI207" i="8" s="1"/>
  <c r="CH199" i="8"/>
  <c r="CH195" i="8"/>
  <c r="CH187" i="8"/>
  <c r="CI187" i="8" s="1"/>
  <c r="CH167" i="8"/>
  <c r="CI167" i="8" s="1"/>
  <c r="CH155" i="8"/>
  <c r="CI155" i="8" s="1"/>
  <c r="CL146" i="8"/>
  <c r="CH141" i="8"/>
  <c r="CI141" i="8" s="1"/>
  <c r="CH133" i="8"/>
  <c r="CI133" i="8" s="1"/>
  <c r="CH129" i="8"/>
  <c r="CI129" i="8" s="1"/>
  <c r="CH122" i="8"/>
  <c r="CI122" i="8" s="1"/>
  <c r="CH118" i="8"/>
  <c r="CI118" i="8" s="1"/>
  <c r="CH114" i="8"/>
  <c r="CI114" i="8" s="1"/>
  <c r="CH110" i="8"/>
  <c r="CI110" i="8" s="1"/>
  <c r="CH106" i="8"/>
  <c r="CI106" i="8" s="1"/>
  <c r="CH95" i="8"/>
  <c r="CH91" i="8"/>
  <c r="CI91" i="8" s="1"/>
  <c r="CM87" i="8"/>
  <c r="CQ87" i="8"/>
  <c r="CN87" i="8"/>
  <c r="CR87" i="8"/>
  <c r="CL87" i="8"/>
  <c r="CP87" i="8"/>
  <c r="CO87" i="8"/>
  <c r="CK87" i="8"/>
  <c r="CH83" i="8"/>
  <c r="CI83" i="8" s="1"/>
  <c r="CH75" i="8"/>
  <c r="CI75" i="8" s="1"/>
  <c r="CS71" i="8"/>
  <c r="CM71" i="8"/>
  <c r="CR71" i="8"/>
  <c r="CH58" i="8"/>
  <c r="CH37" i="8"/>
  <c r="CI37" i="8" s="1"/>
  <c r="CK32" i="8"/>
  <c r="CH28" i="8"/>
  <c r="CI28" i="8" s="1"/>
  <c r="CH7" i="8"/>
  <c r="CI7" i="8" s="1"/>
  <c r="CH3" i="8"/>
  <c r="CS104" i="8"/>
  <c r="CT104" i="8"/>
  <c r="CM104" i="8"/>
  <c r="CQ104" i="8"/>
  <c r="CN104" i="8"/>
  <c r="CR104" i="8"/>
  <c r="CL104" i="8"/>
  <c r="CP104" i="8"/>
  <c r="CK104" i="8"/>
  <c r="CO104" i="8"/>
  <c r="CS9" i="8"/>
  <c r="CL9" i="8"/>
  <c r="CP9" i="8"/>
  <c r="CM9" i="8"/>
  <c r="CQ9" i="8"/>
  <c r="CT9" i="8"/>
  <c r="CK9" i="8"/>
  <c r="CO9" i="8"/>
  <c r="CR9" i="8"/>
  <c r="CN9" i="8"/>
  <c r="CL183" i="8"/>
  <c r="CP183" i="8"/>
  <c r="CM183" i="8"/>
  <c r="CQ183" i="8"/>
  <c r="CK183" i="8"/>
  <c r="CO183" i="8"/>
  <c r="CR183" i="8"/>
  <c r="CN183" i="8"/>
  <c r="CS150" i="8"/>
  <c r="CT150" i="8"/>
  <c r="CL150" i="8"/>
  <c r="CP150" i="8"/>
  <c r="CM150" i="8"/>
  <c r="CQ150" i="8"/>
  <c r="CK150" i="8"/>
  <c r="CO150" i="8"/>
  <c r="CN150" i="8"/>
  <c r="CR150" i="8"/>
  <c r="CT95" i="8"/>
  <c r="CS95" i="8"/>
  <c r="CM95" i="8"/>
  <c r="CQ95" i="8"/>
  <c r="CN95" i="8"/>
  <c r="CR95" i="8"/>
  <c r="CL95" i="8"/>
  <c r="CP95" i="8"/>
  <c r="CO95" i="8"/>
  <c r="CK95" i="8"/>
  <c r="CS94" i="8"/>
  <c r="CT94" i="8"/>
  <c r="CM94" i="8"/>
  <c r="CQ94" i="8"/>
  <c r="CN94" i="8"/>
  <c r="CR94" i="8"/>
  <c r="CL94" i="8"/>
  <c r="CP94" i="8"/>
  <c r="CK94" i="8"/>
  <c r="CO94" i="8"/>
  <c r="CS31" i="8"/>
  <c r="CT31" i="8"/>
  <c r="CL31" i="8"/>
  <c r="CP31" i="8"/>
  <c r="CM31" i="8"/>
  <c r="CQ31" i="8"/>
  <c r="CK31" i="8"/>
  <c r="CO31" i="8"/>
  <c r="CR31" i="8"/>
  <c r="CN31" i="8"/>
  <c r="CP49" i="8"/>
  <c r="CM46" i="8"/>
  <c r="CS19" i="8"/>
  <c r="CT19" i="8"/>
  <c r="CL19" i="8"/>
  <c r="CP19" i="8"/>
  <c r="CM19" i="8"/>
  <c r="CQ19" i="8"/>
  <c r="CK19" i="8"/>
  <c r="CO19" i="8"/>
  <c r="CR19" i="8"/>
  <c r="CN19" i="8"/>
  <c r="CL156" i="8"/>
  <c r="CP156" i="8"/>
  <c r="CM156" i="8"/>
  <c r="CQ156" i="8"/>
  <c r="CK156" i="8"/>
  <c r="CO156" i="8"/>
  <c r="CN156" i="8"/>
  <c r="CR156" i="8"/>
  <c r="CN142" i="8"/>
  <c r="CO142" i="8"/>
  <c r="CH72" i="8"/>
  <c r="CI72" i="8" s="1"/>
  <c r="CT43" i="8"/>
  <c r="CM43" i="8"/>
  <c r="CR43" i="8"/>
  <c r="CS54" i="8"/>
  <c r="CT54" i="8"/>
  <c r="CL54" i="8"/>
  <c r="CP54" i="8"/>
  <c r="CM54" i="8"/>
  <c r="CQ54" i="8"/>
  <c r="CK54" i="8"/>
  <c r="CO54" i="8"/>
  <c r="CN54" i="8"/>
  <c r="CR54" i="8"/>
  <c r="CP191" i="8"/>
  <c r="CO191" i="8"/>
  <c r="CL145" i="8"/>
  <c r="CP145" i="8"/>
  <c r="CM145" i="8"/>
  <c r="CQ145" i="8"/>
  <c r="CK145" i="8"/>
  <c r="CO145" i="8"/>
  <c r="CR145" i="8"/>
  <c r="CN145" i="8"/>
  <c r="CR170" i="8"/>
  <c r="CS171" i="8"/>
  <c r="CT171" i="8"/>
  <c r="CL171" i="8"/>
  <c r="CP171" i="8"/>
  <c r="CM171" i="8"/>
  <c r="CQ171" i="8"/>
  <c r="CK171" i="8"/>
  <c r="CO171" i="8"/>
  <c r="CR171" i="8"/>
  <c r="CN171" i="8"/>
  <c r="CT161" i="8"/>
  <c r="CS161" i="8"/>
  <c r="CL161" i="8"/>
  <c r="CP161" i="8"/>
  <c r="CM161" i="8"/>
  <c r="CQ161" i="8"/>
  <c r="CK161" i="8"/>
  <c r="CO161" i="8"/>
  <c r="CR161" i="8"/>
  <c r="CN161" i="8"/>
  <c r="CM136" i="8"/>
  <c r="CQ136" i="8"/>
  <c r="CN136" i="8"/>
  <c r="CR136" i="8"/>
  <c r="CP136" i="8"/>
  <c r="CK136" i="8"/>
  <c r="CO136" i="8"/>
  <c r="CL136" i="8"/>
  <c r="CT178" i="8"/>
  <c r="CS178" i="8"/>
  <c r="CL178" i="8"/>
  <c r="CP178" i="8"/>
  <c r="CM178" i="8"/>
  <c r="CQ178" i="8"/>
  <c r="CK178" i="8"/>
  <c r="CO178" i="8"/>
  <c r="CN178" i="8"/>
  <c r="CR178" i="8"/>
  <c r="CL169" i="8"/>
  <c r="CP169" i="8"/>
  <c r="CK169" i="8"/>
  <c r="CO169" i="8"/>
  <c r="CT157" i="8"/>
  <c r="CS157" i="8"/>
  <c r="CL157" i="8"/>
  <c r="CP157" i="8"/>
  <c r="CM157" i="8"/>
  <c r="CQ157" i="8"/>
  <c r="CK157" i="8"/>
  <c r="CO157" i="8"/>
  <c r="CR157" i="8"/>
  <c r="CN157" i="8"/>
  <c r="CS11" i="8"/>
  <c r="CT11" i="8"/>
  <c r="CL11" i="8"/>
  <c r="CP11" i="8"/>
  <c r="CM11" i="8"/>
  <c r="CQ11" i="8"/>
  <c r="CK11" i="8"/>
  <c r="CO11" i="8"/>
  <c r="CR11" i="8"/>
  <c r="CN11" i="8"/>
  <c r="CT120" i="8"/>
  <c r="CR120" i="8"/>
  <c r="CO120" i="8"/>
  <c r="CT210" i="8"/>
  <c r="CS210" i="8"/>
  <c r="CL210" i="8"/>
  <c r="CP210" i="8"/>
  <c r="CM210" i="8"/>
  <c r="CQ210" i="8"/>
  <c r="CK210" i="8"/>
  <c r="CO210" i="8"/>
  <c r="CN210" i="8"/>
  <c r="CR210" i="8"/>
  <c r="CS56" i="8"/>
  <c r="CT56" i="8"/>
  <c r="CL56" i="8"/>
  <c r="CP56" i="8"/>
  <c r="CM56" i="8"/>
  <c r="CQ56" i="8"/>
  <c r="CK56" i="8"/>
  <c r="CO56" i="8"/>
  <c r="CN56" i="8"/>
  <c r="CR56" i="8"/>
  <c r="CL41" i="8"/>
  <c r="CP41" i="8"/>
  <c r="CM41" i="8"/>
  <c r="CQ41" i="8"/>
  <c r="CK41" i="8"/>
  <c r="CO41" i="8"/>
  <c r="CR41" i="8"/>
  <c r="CN41" i="8"/>
  <c r="CT20" i="8"/>
  <c r="CS20" i="8"/>
  <c r="CL20" i="8"/>
  <c r="CP20" i="8"/>
  <c r="CM20" i="8"/>
  <c r="CQ20" i="8"/>
  <c r="CK20" i="8"/>
  <c r="CO20" i="8"/>
  <c r="CN20" i="8"/>
  <c r="CR20" i="8"/>
  <c r="CH206" i="8"/>
  <c r="CI206" i="8" s="1"/>
  <c r="CH194" i="8"/>
  <c r="CI194" i="8" s="1"/>
  <c r="CH190" i="8"/>
  <c r="CI190" i="8" s="1"/>
  <c r="CH186" i="8"/>
  <c r="CI186" i="8" s="1"/>
  <c r="CH182" i="8"/>
  <c r="CI182" i="8" s="1"/>
  <c r="CH174" i="8"/>
  <c r="CI174" i="8" s="1"/>
  <c r="CH166" i="8"/>
  <c r="CI166" i="8" s="1"/>
  <c r="CH162" i="8"/>
  <c r="CI162" i="8" s="1"/>
  <c r="CH158" i="8"/>
  <c r="CI158" i="8" s="1"/>
  <c r="CS154" i="8"/>
  <c r="CT154" i="8"/>
  <c r="CL154" i="8"/>
  <c r="CP154" i="8"/>
  <c r="CM154" i="8"/>
  <c r="CQ154" i="8"/>
  <c r="CK154" i="8"/>
  <c r="CO154" i="8"/>
  <c r="CN154" i="8"/>
  <c r="CR154" i="8"/>
  <c r="CP149" i="8"/>
  <c r="CM149" i="8"/>
  <c r="CO149" i="8"/>
  <c r="CR149" i="8"/>
  <c r="CM132" i="8"/>
  <c r="CQ132" i="8"/>
  <c r="CN132" i="8"/>
  <c r="CR132" i="8"/>
  <c r="CP132" i="8"/>
  <c r="CK132" i="8"/>
  <c r="CO132" i="8"/>
  <c r="CL132" i="8"/>
  <c r="CH125" i="8"/>
  <c r="CI125" i="8" s="1"/>
  <c r="CH121" i="8"/>
  <c r="CH113" i="8"/>
  <c r="CI113" i="8" s="1"/>
  <c r="CH98" i="8"/>
  <c r="CH86" i="8"/>
  <c r="CI86" i="8" s="1"/>
  <c r="CH78" i="8"/>
  <c r="CI78" i="8" s="1"/>
  <c r="CH74" i="8"/>
  <c r="CI74" i="8" s="1"/>
  <c r="CH66" i="8"/>
  <c r="CH57" i="8"/>
  <c r="CI57" i="8" s="1"/>
  <c r="CH53" i="8"/>
  <c r="CI53" i="8" s="1"/>
  <c r="CL45" i="8"/>
  <c r="CQ45" i="8"/>
  <c r="CK45" i="8"/>
  <c r="CN45" i="8"/>
  <c r="CH6" i="8"/>
  <c r="CI6" i="8" s="1"/>
  <c r="Q144" i="8"/>
  <c r="R144" i="8" s="1"/>
  <c r="P203" i="8"/>
  <c r="Q188" i="8"/>
  <c r="R188" i="8" s="1"/>
  <c r="F188" i="10" s="1"/>
  <c r="P188" i="8"/>
  <c r="Q204" i="8"/>
  <c r="R204" i="8" s="1"/>
  <c r="F204" i="10" s="1"/>
  <c r="CU177" i="8"/>
  <c r="CU203" i="8"/>
  <c r="CU151" i="8"/>
  <c r="CU145" i="8"/>
  <c r="CU152" i="8"/>
  <c r="CU176" i="8"/>
  <c r="CU180" i="8"/>
  <c r="CU154" i="8"/>
  <c r="CU181" i="8"/>
  <c r="CU129" i="8"/>
  <c r="CU153" i="8"/>
  <c r="CU156" i="8"/>
  <c r="CU164" i="8"/>
  <c r="CU187" i="8"/>
  <c r="CU175" i="8"/>
  <c r="CU204" i="8"/>
  <c r="CU185" i="8"/>
  <c r="CU138" i="8"/>
  <c r="CU144" i="8"/>
  <c r="CU161" i="8"/>
  <c r="CU128" i="8"/>
  <c r="CU193" i="8"/>
  <c r="CU210" i="8"/>
  <c r="CU157" i="8"/>
  <c r="CU208" i="8"/>
  <c r="CU141" i="8"/>
  <c r="CU191" i="8"/>
  <c r="CU137" i="8"/>
  <c r="CU190" i="8"/>
  <c r="CU196" i="8"/>
  <c r="CU201" i="8"/>
  <c r="CU158" i="8"/>
  <c r="CU148" i="8"/>
  <c r="CU171" i="8"/>
  <c r="CU207" i="8"/>
  <c r="CU199" i="8"/>
  <c r="CU136" i="8"/>
  <c r="CU142" i="8"/>
  <c r="CU131" i="8"/>
  <c r="CU200" i="8"/>
  <c r="CU150" i="8"/>
  <c r="CU165" i="8"/>
  <c r="CU205" i="8"/>
  <c r="CU173" i="8"/>
  <c r="CU130" i="8"/>
  <c r="CU172" i="8"/>
  <c r="CU162" i="8"/>
  <c r="CU192" i="8"/>
  <c r="CU149" i="8"/>
  <c r="CU178" i="8"/>
  <c r="CU166" i="8"/>
  <c r="CU183" i="8"/>
  <c r="CU194" i="8"/>
  <c r="CU132" i="8"/>
  <c r="CU195" i="8"/>
  <c r="CU168" i="8"/>
  <c r="CU209" i="8"/>
  <c r="CU146" i="8"/>
  <c r="CU198" i="8"/>
  <c r="CU179" i="8"/>
  <c r="CU159" i="8"/>
  <c r="CU163" i="8"/>
  <c r="CU140" i="8"/>
  <c r="CU133" i="8"/>
  <c r="CU139" i="8"/>
  <c r="CU174" i="8"/>
  <c r="CU135" i="8"/>
  <c r="CU155" i="8"/>
  <c r="CU143" i="8"/>
  <c r="CU202" i="8"/>
  <c r="CU206" i="8"/>
  <c r="CU186" i="8"/>
  <c r="CU182" i="8"/>
  <c r="CU147" i="8"/>
  <c r="CU197" i="8"/>
  <c r="CU170" i="8"/>
  <c r="CU160" i="8"/>
  <c r="CU169" i="8"/>
  <c r="CU188" i="8"/>
  <c r="CU184" i="8"/>
  <c r="C53" i="7"/>
  <c r="CT201" i="8" l="1"/>
  <c r="CQ201" i="8"/>
  <c r="CN201" i="8"/>
  <c r="T201" i="8"/>
  <c r="CL201" i="8"/>
  <c r="CK201" i="8"/>
  <c r="CM201" i="8"/>
  <c r="S201" i="8"/>
  <c r="CP201" i="8"/>
  <c r="CO201" i="8"/>
  <c r="CS201" i="8"/>
  <c r="CR201" i="8"/>
  <c r="CK120" i="8"/>
  <c r="CN120" i="8"/>
  <c r="CS120" i="8"/>
  <c r="CQ170" i="8"/>
  <c r="CO43" i="8"/>
  <c r="CP43" i="8"/>
  <c r="CQ142" i="8"/>
  <c r="CM142" i="8"/>
  <c r="CP46" i="8"/>
  <c r="CN197" i="8"/>
  <c r="CL32" i="8"/>
  <c r="CP139" i="8"/>
  <c r="CR76" i="8"/>
  <c r="CQ76" i="8"/>
  <c r="CS76" i="8"/>
  <c r="CN172" i="8"/>
  <c r="CM172" i="8"/>
  <c r="CP180" i="8"/>
  <c r="CK179" i="8"/>
  <c r="CP82" i="8"/>
  <c r="CQ82" i="8"/>
  <c r="CT147" i="8"/>
  <c r="CO140" i="8"/>
  <c r="CO89" i="8"/>
  <c r="CN89" i="8"/>
  <c r="CT89" i="8"/>
  <c r="CM17" i="8"/>
  <c r="CO63" i="8"/>
  <c r="CP63" i="8"/>
  <c r="CK80" i="8"/>
  <c r="CK96" i="8"/>
  <c r="CN96" i="8"/>
  <c r="CS96" i="8"/>
  <c r="T43" i="8"/>
  <c r="T96" i="8"/>
  <c r="S172" i="8"/>
  <c r="T89" i="8"/>
  <c r="S82" i="8"/>
  <c r="CP120" i="8"/>
  <c r="CQ120" i="8"/>
  <c r="CS170" i="8"/>
  <c r="CK43" i="8"/>
  <c r="CL43" i="8"/>
  <c r="CR142" i="8"/>
  <c r="CK142" i="8"/>
  <c r="CT142" i="8"/>
  <c r="CN46" i="8"/>
  <c r="CS46" i="8"/>
  <c r="CQ197" i="8"/>
  <c r="CO159" i="8"/>
  <c r="CQ139" i="8"/>
  <c r="CN76" i="8"/>
  <c r="CM76" i="8"/>
  <c r="CT76" i="8"/>
  <c r="CO172" i="8"/>
  <c r="CP172" i="8"/>
  <c r="CO5" i="8"/>
  <c r="CL179" i="8"/>
  <c r="CL82" i="8"/>
  <c r="CM82" i="8"/>
  <c r="CK196" i="8"/>
  <c r="CN140" i="8"/>
  <c r="CP89" i="8"/>
  <c r="CQ89" i="8"/>
  <c r="CO117" i="8"/>
  <c r="CL4" i="8"/>
  <c r="CS17" i="8"/>
  <c r="CK63" i="8"/>
  <c r="CL63" i="8"/>
  <c r="CN80" i="8"/>
  <c r="CP96" i="8"/>
  <c r="CQ96" i="8"/>
  <c r="S63" i="8"/>
  <c r="S76" i="8"/>
  <c r="S142" i="8"/>
  <c r="T172" i="8"/>
  <c r="S120" i="8"/>
  <c r="T49" i="8"/>
  <c r="T82" i="8"/>
  <c r="T140" i="8"/>
  <c r="CL120" i="8"/>
  <c r="CM120" i="8"/>
  <c r="CN43" i="8"/>
  <c r="CQ43" i="8"/>
  <c r="CL142" i="8"/>
  <c r="CP142" i="8"/>
  <c r="CS142" i="8"/>
  <c r="CO46" i="8"/>
  <c r="CO49" i="8"/>
  <c r="CK146" i="8"/>
  <c r="CP159" i="8"/>
  <c r="CO76" i="8"/>
  <c r="CP76" i="8"/>
  <c r="CK172" i="8"/>
  <c r="CP5" i="8"/>
  <c r="CI2" i="8"/>
  <c r="CT2" i="8" s="1"/>
  <c r="CO82" i="8"/>
  <c r="CR82" i="8"/>
  <c r="CR147" i="8"/>
  <c r="CL196" i="8"/>
  <c r="CS140" i="8"/>
  <c r="CL89" i="8"/>
  <c r="CN117" i="8"/>
  <c r="CM4" i="8"/>
  <c r="CN63" i="8"/>
  <c r="CQ63" i="8"/>
  <c r="CT63" i="8"/>
  <c r="CT80" i="8"/>
  <c r="U80" i="8" s="1"/>
  <c r="CL96" i="8"/>
  <c r="S32" i="8"/>
  <c r="S17" i="8"/>
  <c r="S180" i="8"/>
  <c r="CI92" i="8"/>
  <c r="S178" i="8"/>
  <c r="S176" i="8"/>
  <c r="CL176" i="8"/>
  <c r="CK176" i="8"/>
  <c r="T176" i="8"/>
  <c r="CP176" i="8"/>
  <c r="CO176" i="8"/>
  <c r="CS176" i="8"/>
  <c r="CQ176" i="8"/>
  <c r="CR176" i="8"/>
  <c r="CT176" i="8"/>
  <c r="CV176" i="8" s="1"/>
  <c r="CW176" i="8" s="1"/>
  <c r="CM176" i="8"/>
  <c r="CN176" i="8"/>
  <c r="CN170" i="8"/>
  <c r="CM170" i="8"/>
  <c r="CT170" i="8"/>
  <c r="CK191" i="8"/>
  <c r="CL191" i="8"/>
  <c r="CK49" i="8"/>
  <c r="CL49" i="8"/>
  <c r="CR197" i="8"/>
  <c r="CM197" i="8"/>
  <c r="CR32" i="8"/>
  <c r="CQ32" i="8"/>
  <c r="CO71" i="8"/>
  <c r="CP71" i="8"/>
  <c r="CR146" i="8"/>
  <c r="CQ146" i="8"/>
  <c r="CT146" i="8"/>
  <c r="CV146" i="8" s="1"/>
  <c r="CW146" i="8" s="1"/>
  <c r="CN27" i="8"/>
  <c r="CQ27" i="8"/>
  <c r="CK159" i="8"/>
  <c r="CL159" i="8"/>
  <c r="CL139" i="8"/>
  <c r="CS139" i="8"/>
  <c r="CM139" i="8"/>
  <c r="CK180" i="8"/>
  <c r="CL180" i="8"/>
  <c r="CN179" i="8"/>
  <c r="CQ179" i="8"/>
  <c r="CT179" i="8"/>
  <c r="CV179" i="8" s="1"/>
  <c r="CW179" i="8" s="1"/>
  <c r="CR44" i="8"/>
  <c r="CQ44" i="8"/>
  <c r="CT44" i="8"/>
  <c r="CO88" i="8"/>
  <c r="CR88" i="8"/>
  <c r="CT88" i="8"/>
  <c r="U88" i="8" s="1"/>
  <c r="CO147" i="8"/>
  <c r="CP147" i="8"/>
  <c r="CR196" i="8"/>
  <c r="CQ196" i="8"/>
  <c r="CS196" i="8"/>
  <c r="CP103" i="8"/>
  <c r="CQ103" i="8"/>
  <c r="CK140" i="8"/>
  <c r="CQ140" i="8"/>
  <c r="CP117" i="8"/>
  <c r="CQ117" i="8"/>
  <c r="CO17" i="8"/>
  <c r="CP17" i="8"/>
  <c r="CP80" i="8"/>
  <c r="CQ80" i="8"/>
  <c r="CK130" i="8"/>
  <c r="CQ130" i="8"/>
  <c r="U90" i="8"/>
  <c r="T32" i="8"/>
  <c r="T71" i="8"/>
  <c r="S146" i="8"/>
  <c r="S159" i="8"/>
  <c r="S179" i="8"/>
  <c r="T17" i="8"/>
  <c r="T147" i="8"/>
  <c r="T180" i="8"/>
  <c r="S196" i="8"/>
  <c r="S44" i="8"/>
  <c r="T197" i="8"/>
  <c r="V131" i="8"/>
  <c r="S27" i="8"/>
  <c r="S117" i="8"/>
  <c r="S170" i="8"/>
  <c r="CO170" i="8"/>
  <c r="CP170" i="8"/>
  <c r="CN191" i="8"/>
  <c r="CQ191" i="8"/>
  <c r="CT191" i="8"/>
  <c r="CV191" i="8" s="1"/>
  <c r="CW191" i="8" s="1"/>
  <c r="CN49" i="8"/>
  <c r="CQ49" i="8"/>
  <c r="CS49" i="8"/>
  <c r="CO197" i="8"/>
  <c r="CP197" i="8"/>
  <c r="CN32" i="8"/>
  <c r="CS32" i="8" s="1"/>
  <c r="CT32" i="8" s="1"/>
  <c r="CV32" i="8" s="1"/>
  <c r="CW32" i="8" s="1"/>
  <c r="CM32" i="8"/>
  <c r="CK71" i="8"/>
  <c r="CL71" i="8"/>
  <c r="CN146" i="8"/>
  <c r="CM146" i="8"/>
  <c r="CS146" i="8"/>
  <c r="CR27" i="8"/>
  <c r="CM27" i="8"/>
  <c r="CS27" i="8" s="1"/>
  <c r="CT27" i="8" s="1"/>
  <c r="U27" i="8" s="1"/>
  <c r="CN159" i="8"/>
  <c r="CQ159" i="8"/>
  <c r="CS159" i="8"/>
  <c r="CO139" i="8"/>
  <c r="CR139" i="8"/>
  <c r="CT139" i="8"/>
  <c r="CV139" i="8" s="1"/>
  <c r="CW139" i="8" s="1"/>
  <c r="CR180" i="8"/>
  <c r="CQ180" i="8"/>
  <c r="CS180" i="8" s="1"/>
  <c r="CT180" i="8" s="1"/>
  <c r="CR179" i="8"/>
  <c r="CM179" i="8"/>
  <c r="CS179" i="8"/>
  <c r="CN44" i="8"/>
  <c r="CM44" i="8"/>
  <c r="CS44" i="8"/>
  <c r="CK88" i="8"/>
  <c r="CN88" i="8"/>
  <c r="CS88" i="8"/>
  <c r="CK147" i="8"/>
  <c r="CL147" i="8"/>
  <c r="CN196" i="8"/>
  <c r="CM196" i="8"/>
  <c r="CT196" i="8"/>
  <c r="U196" i="8" s="1"/>
  <c r="CL103" i="8"/>
  <c r="CM103" i="8"/>
  <c r="CP140" i="8"/>
  <c r="CM140" i="8"/>
  <c r="CL117" i="8"/>
  <c r="CM117" i="8"/>
  <c r="CK17" i="8"/>
  <c r="CL17" i="8"/>
  <c r="CL80" i="8"/>
  <c r="CM80" i="8"/>
  <c r="CP130" i="8"/>
  <c r="CM130" i="8"/>
  <c r="V90" i="8"/>
  <c r="T146" i="8"/>
  <c r="T159" i="8"/>
  <c r="T179" i="8"/>
  <c r="S80" i="8"/>
  <c r="S88" i="8"/>
  <c r="S130" i="8"/>
  <c r="S151" i="8"/>
  <c r="T196" i="8"/>
  <c r="T44" i="8"/>
  <c r="S139" i="8"/>
  <c r="T27" i="8"/>
  <c r="T117" i="8"/>
  <c r="T170" i="8"/>
  <c r="AB163" i="8"/>
  <c r="AB92" i="8"/>
  <c r="F92" i="10"/>
  <c r="CV93" i="8"/>
  <c r="CW93" i="8" s="1"/>
  <c r="V93" i="8"/>
  <c r="U93" i="8"/>
  <c r="P152" i="8"/>
  <c r="CK170" i="8"/>
  <c r="CR191" i="8"/>
  <c r="CM191" i="8"/>
  <c r="CS191" i="8"/>
  <c r="CR49" i="8"/>
  <c r="CM49" i="8"/>
  <c r="CT49" i="8"/>
  <c r="V49" i="8" s="1"/>
  <c r="CK197" i="8"/>
  <c r="CO32" i="8"/>
  <c r="CN71" i="8"/>
  <c r="CQ71" i="8"/>
  <c r="CO146" i="8"/>
  <c r="CO27" i="8"/>
  <c r="CR159" i="8"/>
  <c r="CM159" i="8"/>
  <c r="CK139" i="8"/>
  <c r="CN139" i="8"/>
  <c r="CN180" i="8"/>
  <c r="CI152" i="8"/>
  <c r="CP152" i="8" s="1"/>
  <c r="CO179" i="8"/>
  <c r="CO44" i="8"/>
  <c r="CP88" i="8"/>
  <c r="CQ88" i="8"/>
  <c r="CN147" i="8"/>
  <c r="CQ147" i="8"/>
  <c r="CO196" i="8"/>
  <c r="CK103" i="8"/>
  <c r="CR103" i="8"/>
  <c r="CS103" i="8"/>
  <c r="CL140" i="8"/>
  <c r="CR140" i="8"/>
  <c r="CT140" i="8"/>
  <c r="CK117" i="8"/>
  <c r="CN17" i="8"/>
  <c r="CQ17" i="8"/>
  <c r="CO80" i="8"/>
  <c r="CR80" i="8"/>
  <c r="CS80" i="8"/>
  <c r="CL130" i="8"/>
  <c r="CR130" i="8"/>
  <c r="CT130" i="8"/>
  <c r="V130" i="8" s="1"/>
  <c r="S191" i="8"/>
  <c r="CI163" i="8"/>
  <c r="AB41" i="8"/>
  <c r="F41" i="10"/>
  <c r="W66" i="8"/>
  <c r="X66" i="8"/>
  <c r="Y66" i="8" s="1"/>
  <c r="CT62" i="8"/>
  <c r="CM62" i="8"/>
  <c r="CN62" i="8"/>
  <c r="T62" i="8"/>
  <c r="CS62" i="8"/>
  <c r="CQ62" i="8"/>
  <c r="CR62" i="8"/>
  <c r="S62" i="8"/>
  <c r="CL62" i="8"/>
  <c r="CK62" i="8"/>
  <c r="CP62" i="8"/>
  <c r="CO62" i="8"/>
  <c r="S95" i="8"/>
  <c r="B54" i="7"/>
  <c r="C54" i="7" s="1"/>
  <c r="AB144" i="8"/>
  <c r="F144" i="10"/>
  <c r="AB167" i="8"/>
  <c r="F167" i="10"/>
  <c r="F60" i="10"/>
  <c r="CI60" i="8"/>
  <c r="AB60" i="8"/>
  <c r="AG165" i="8"/>
  <c r="G165" i="10"/>
  <c r="AG81" i="8"/>
  <c r="G81" i="10"/>
  <c r="AB208" i="8"/>
  <c r="F208" i="10"/>
  <c r="AG101" i="8"/>
  <c r="G101" i="10"/>
  <c r="AG102" i="8"/>
  <c r="G102" i="10"/>
  <c r="S136" i="8"/>
  <c r="AB180" i="8"/>
  <c r="F180" i="10"/>
  <c r="AB152" i="8"/>
  <c r="F152" i="10"/>
  <c r="AG137" i="8"/>
  <c r="G137" i="10"/>
  <c r="AG143" i="8"/>
  <c r="G143" i="10"/>
  <c r="AG55" i="8"/>
  <c r="G55" i="10"/>
  <c r="AG3" i="8"/>
  <c r="G3" i="10"/>
  <c r="AG52" i="8"/>
  <c r="G52" i="10"/>
  <c r="AB205" i="8"/>
  <c r="F205" i="10"/>
  <c r="CI208" i="8"/>
  <c r="CM208" i="8" s="1"/>
  <c r="B55" i="7"/>
  <c r="CO45" i="8"/>
  <c r="CP45" i="8"/>
  <c r="CN149" i="8"/>
  <c r="CQ149" i="8"/>
  <c r="CR169" i="8"/>
  <c r="CM169" i="8"/>
  <c r="CS169" i="8"/>
  <c r="CR46" i="8"/>
  <c r="CQ46" i="8"/>
  <c r="CT46" i="8"/>
  <c r="CV46" i="8" s="1"/>
  <c r="CW46" i="8" s="1"/>
  <c r="CK23" i="8"/>
  <c r="CL23" i="8"/>
  <c r="CK203" i="8"/>
  <c r="CL203" i="8"/>
  <c r="CK134" i="8"/>
  <c r="CQ134" i="8"/>
  <c r="CR36" i="8"/>
  <c r="CQ36" i="8"/>
  <c r="CN5" i="8"/>
  <c r="CQ5" i="8"/>
  <c r="CT5" i="8"/>
  <c r="V5" i="8" s="1"/>
  <c r="CI205" i="8"/>
  <c r="CM205" i="8" s="1"/>
  <c r="CN24" i="8"/>
  <c r="CM24" i="8"/>
  <c r="CT24" i="8"/>
  <c r="CV24" i="8" s="1"/>
  <c r="CW24" i="8" s="1"/>
  <c r="CK175" i="8"/>
  <c r="CL175" i="8"/>
  <c r="CN48" i="8"/>
  <c r="CM48" i="8"/>
  <c r="CO127" i="8"/>
  <c r="CN127" i="8"/>
  <c r="CT127" i="8"/>
  <c r="CV127" i="8" s="1"/>
  <c r="CW127" i="8" s="1"/>
  <c r="CO4" i="8"/>
  <c r="CN4" i="8"/>
  <c r="CT4" i="8"/>
  <c r="CV4" i="8" s="1"/>
  <c r="CW4" i="8" s="1"/>
  <c r="T46" i="8"/>
  <c r="T175" i="8"/>
  <c r="S4" i="8"/>
  <c r="S134" i="8"/>
  <c r="S5" i="8"/>
  <c r="S169" i="8"/>
  <c r="S36" i="8"/>
  <c r="S45" i="8"/>
  <c r="S149" i="8"/>
  <c r="CN23" i="8"/>
  <c r="CQ23" i="8"/>
  <c r="CN203" i="8"/>
  <c r="CQ203" i="8"/>
  <c r="CT203" i="8"/>
  <c r="U203" i="8" s="1"/>
  <c r="CP134" i="8"/>
  <c r="CM134" i="8"/>
  <c r="CN36" i="8"/>
  <c r="CM36" i="8"/>
  <c r="CR5" i="8"/>
  <c r="CM5" i="8"/>
  <c r="CS5" i="8"/>
  <c r="CO24" i="8"/>
  <c r="CP24" i="8"/>
  <c r="CN175" i="8"/>
  <c r="CQ175" i="8"/>
  <c r="CO48" i="8"/>
  <c r="CP48" i="8"/>
  <c r="CP127" i="8"/>
  <c r="CQ127" i="8"/>
  <c r="CK4" i="8"/>
  <c r="CQ4" i="8"/>
  <c r="S24" i="8"/>
  <c r="S127" i="8"/>
  <c r="S203" i="8"/>
  <c r="T4" i="8"/>
  <c r="T134" i="8"/>
  <c r="T5" i="8"/>
  <c r="T169" i="8"/>
  <c r="T36" i="8"/>
  <c r="T45" i="8"/>
  <c r="T149" i="8"/>
  <c r="CR45" i="8"/>
  <c r="CK149" i="8"/>
  <c r="CN169" i="8"/>
  <c r="CQ169" i="8"/>
  <c r="CK46" i="8"/>
  <c r="CL46" i="8"/>
  <c r="CO23" i="8"/>
  <c r="CP23" i="8"/>
  <c r="CR203" i="8"/>
  <c r="CO134" i="8"/>
  <c r="CN134" i="8"/>
  <c r="CK36" i="8"/>
  <c r="CK5" i="8"/>
  <c r="CR24" i="8"/>
  <c r="CQ24" i="8"/>
  <c r="CO175" i="8"/>
  <c r="CP175" i="8"/>
  <c r="CR48" i="8"/>
  <c r="CQ48" i="8"/>
  <c r="CK127" i="8"/>
  <c r="CR127" i="8"/>
  <c r="CP4" i="8"/>
  <c r="CR4" i="8"/>
  <c r="CI204" i="8"/>
  <c r="S204" i="8" s="1"/>
  <c r="AB204" i="8"/>
  <c r="CI195" i="8"/>
  <c r="S195" i="8" s="1"/>
  <c r="AB195" i="8"/>
  <c r="CI168" i="8"/>
  <c r="AB168" i="8"/>
  <c r="CI188" i="8"/>
  <c r="S188" i="8" s="1"/>
  <c r="AB188" i="8"/>
  <c r="CI199" i="8"/>
  <c r="S199" i="8" s="1"/>
  <c r="AB199" i="8"/>
  <c r="CI144" i="8"/>
  <c r="T144" i="8" s="1"/>
  <c r="CS184" i="8"/>
  <c r="CT184" i="8" s="1"/>
  <c r="V184" i="8" s="1"/>
  <c r="CS47" i="8"/>
  <c r="CT47" i="8" s="1"/>
  <c r="U47" i="8" s="1"/>
  <c r="CS156" i="8"/>
  <c r="CT156" i="8" s="1"/>
  <c r="CV156" i="8" s="1"/>
  <c r="CW156" i="8" s="1"/>
  <c r="CS87" i="8"/>
  <c r="CT87" i="8" s="1"/>
  <c r="V87" i="8" s="1"/>
  <c r="CS132" i="8"/>
  <c r="CT132" i="8" s="1"/>
  <c r="CV132" i="8" s="1"/>
  <c r="CW132" i="8" s="1"/>
  <c r="CS99" i="8"/>
  <c r="CT99" i="8" s="1"/>
  <c r="U99" i="8" s="1"/>
  <c r="CS123" i="8"/>
  <c r="CT123" i="8" s="1"/>
  <c r="U123" i="8" s="1"/>
  <c r="CS33" i="8"/>
  <c r="CT33" i="8" s="1"/>
  <c r="U33" i="8" s="1"/>
  <c r="CS111" i="8"/>
  <c r="CT111" i="8" s="1"/>
  <c r="U111" i="8" s="1"/>
  <c r="CS138" i="8"/>
  <c r="CT138" i="8" s="1"/>
  <c r="CV138" i="8" s="1"/>
  <c r="CW138" i="8" s="1"/>
  <c r="CS145" i="8"/>
  <c r="CT145" i="8" s="1"/>
  <c r="CV145" i="8" s="1"/>
  <c r="CW145" i="8" s="1"/>
  <c r="CS51" i="8"/>
  <c r="CT51" i="8" s="1"/>
  <c r="CV51" i="8" s="1"/>
  <c r="CW51" i="8" s="1"/>
  <c r="CS13" i="8"/>
  <c r="CT13" i="8" s="1"/>
  <c r="CV13" i="8" s="1"/>
  <c r="T86" i="8"/>
  <c r="S86" i="8"/>
  <c r="CV154" i="8"/>
  <c r="CW154" i="8" s="1"/>
  <c r="V154" i="8"/>
  <c r="U154" i="8"/>
  <c r="T74" i="8"/>
  <c r="S74" i="8"/>
  <c r="T113" i="8"/>
  <c r="S113" i="8"/>
  <c r="S174" i="8"/>
  <c r="T174" i="8"/>
  <c r="T194" i="8"/>
  <c r="S194" i="8"/>
  <c r="CV56" i="8"/>
  <c r="CW56" i="8" s="1"/>
  <c r="V56" i="8"/>
  <c r="U56" i="8"/>
  <c r="CV120" i="8"/>
  <c r="CW120" i="8" s="1"/>
  <c r="V120" i="8"/>
  <c r="U120" i="8"/>
  <c r="CS136" i="8"/>
  <c r="CT136" i="8" s="1"/>
  <c r="CV171" i="8"/>
  <c r="CW171" i="8" s="1"/>
  <c r="V171" i="8"/>
  <c r="U171" i="8"/>
  <c r="CV54" i="8"/>
  <c r="CW54" i="8" s="1"/>
  <c r="V54" i="8"/>
  <c r="U54" i="8"/>
  <c r="T72" i="8"/>
  <c r="S72" i="8"/>
  <c r="CV95" i="8"/>
  <c r="CW95" i="8" s="1"/>
  <c r="V95" i="8"/>
  <c r="U95" i="8"/>
  <c r="T7" i="8"/>
  <c r="S7" i="8"/>
  <c r="T37" i="8"/>
  <c r="S37" i="8"/>
  <c r="T75" i="8"/>
  <c r="S75" i="8"/>
  <c r="T91" i="8"/>
  <c r="S91" i="8"/>
  <c r="T114" i="8"/>
  <c r="S114" i="8"/>
  <c r="T133" i="8"/>
  <c r="S133" i="8"/>
  <c r="T155" i="8"/>
  <c r="S155" i="8"/>
  <c r="CV61" i="8"/>
  <c r="CW61" i="8" s="1"/>
  <c r="V61" i="8"/>
  <c r="U61" i="8"/>
  <c r="CV115" i="8"/>
  <c r="CW115" i="8" s="1"/>
  <c r="V115" i="8"/>
  <c r="U115" i="8"/>
  <c r="T14" i="8"/>
  <c r="S14" i="8"/>
  <c r="T30" i="8"/>
  <c r="S30" i="8"/>
  <c r="T73" i="8"/>
  <c r="S73" i="8"/>
  <c r="T108" i="8"/>
  <c r="S108" i="8"/>
  <c r="T177" i="8"/>
  <c r="S177" i="8"/>
  <c r="T193" i="8"/>
  <c r="S193" i="8"/>
  <c r="U179" i="8"/>
  <c r="CV44" i="8"/>
  <c r="CW44" i="8" s="1"/>
  <c r="V44" i="8"/>
  <c r="U44" i="8"/>
  <c r="CV42" i="8"/>
  <c r="CW42" i="8" s="1"/>
  <c r="V42" i="8"/>
  <c r="U42" i="8"/>
  <c r="V88" i="8"/>
  <c r="CV160" i="8"/>
  <c r="CW160" i="8" s="1"/>
  <c r="V160" i="8"/>
  <c r="U160" i="8"/>
  <c r="CV79" i="8"/>
  <c r="CW79" i="8" s="1"/>
  <c r="V79" i="8"/>
  <c r="U79" i="8"/>
  <c r="CV67" i="8"/>
  <c r="CW67" i="8" s="1"/>
  <c r="V67" i="8"/>
  <c r="U67" i="8"/>
  <c r="CV21" i="8"/>
  <c r="CW21" i="8" s="1"/>
  <c r="U21" i="8"/>
  <c r="V21" i="8"/>
  <c r="CV63" i="8"/>
  <c r="CW63" i="8" s="1"/>
  <c r="V63" i="8"/>
  <c r="U63" i="8"/>
  <c r="CV96" i="8"/>
  <c r="CW96" i="8" s="1"/>
  <c r="V96" i="8"/>
  <c r="U96" i="8"/>
  <c r="CV130" i="8"/>
  <c r="CW130" i="8" s="1"/>
  <c r="W90" i="8"/>
  <c r="X90" i="8"/>
  <c r="Y90" i="8" s="1"/>
  <c r="X109" i="8"/>
  <c r="Y109" i="8" s="1"/>
  <c r="W109" i="8"/>
  <c r="W34" i="8"/>
  <c r="X34" i="8"/>
  <c r="Y34" i="8" s="1"/>
  <c r="T57" i="8"/>
  <c r="S57" i="8"/>
  <c r="S166" i="8"/>
  <c r="T166" i="8"/>
  <c r="T53" i="8"/>
  <c r="S53" i="8"/>
  <c r="T78" i="8"/>
  <c r="S78" i="8"/>
  <c r="S158" i="8"/>
  <c r="T158" i="8"/>
  <c r="S182" i="8"/>
  <c r="T182" i="8"/>
  <c r="T206" i="8"/>
  <c r="S206" i="8"/>
  <c r="CV157" i="8"/>
  <c r="CW157" i="8" s="1"/>
  <c r="V157" i="8"/>
  <c r="U157" i="8"/>
  <c r="CV178" i="8"/>
  <c r="CW178" i="8" s="1"/>
  <c r="V178" i="8"/>
  <c r="U178" i="8"/>
  <c r="CV142" i="8"/>
  <c r="CW142" i="8" s="1"/>
  <c r="V142" i="8"/>
  <c r="U142" i="8"/>
  <c r="CV19" i="8"/>
  <c r="CW19" i="8" s="1"/>
  <c r="U19" i="8"/>
  <c r="V19" i="8"/>
  <c r="CV94" i="8"/>
  <c r="CW94" i="8" s="1"/>
  <c r="V94" i="8"/>
  <c r="U94" i="8"/>
  <c r="CV201" i="8"/>
  <c r="CW201" i="8" s="1"/>
  <c r="V201" i="8"/>
  <c r="U201" i="8"/>
  <c r="CV150" i="8"/>
  <c r="CW150" i="8" s="1"/>
  <c r="V150" i="8"/>
  <c r="U150" i="8"/>
  <c r="CV104" i="8"/>
  <c r="CW104" i="8" s="1"/>
  <c r="V104" i="8"/>
  <c r="U104" i="8"/>
  <c r="T28" i="8"/>
  <c r="S28" i="8"/>
  <c r="T83" i="8"/>
  <c r="S83" i="8"/>
  <c r="T118" i="8"/>
  <c r="S118" i="8"/>
  <c r="T141" i="8"/>
  <c r="S141" i="8"/>
  <c r="T167" i="8"/>
  <c r="S167" i="8"/>
  <c r="T207" i="8"/>
  <c r="S207" i="8"/>
  <c r="CV97" i="8"/>
  <c r="CW97" i="8" s="1"/>
  <c r="V97" i="8"/>
  <c r="U97" i="8"/>
  <c r="CV159" i="8"/>
  <c r="CW159" i="8" s="1"/>
  <c r="V159" i="8"/>
  <c r="U159" i="8"/>
  <c r="CV116" i="8"/>
  <c r="CW116" i="8" s="1"/>
  <c r="V116" i="8"/>
  <c r="U116" i="8"/>
  <c r="CV126" i="8"/>
  <c r="CW126" i="8" s="1"/>
  <c r="V126" i="8"/>
  <c r="U126" i="8"/>
  <c r="CV5" i="8"/>
  <c r="CW5" i="8" s="1"/>
  <c r="T18" i="8"/>
  <c r="S18" i="8"/>
  <c r="T35" i="8"/>
  <c r="S35" i="8"/>
  <c r="T77" i="8"/>
  <c r="S77" i="8"/>
  <c r="T124" i="8"/>
  <c r="S124" i="8"/>
  <c r="T148" i="8"/>
  <c r="S148" i="8"/>
  <c r="T181" i="8"/>
  <c r="S181" i="8"/>
  <c r="V196" i="8"/>
  <c r="CV8" i="8"/>
  <c r="CW8" i="8" s="1"/>
  <c r="X8" i="8" s="1"/>
  <c r="U8" i="8"/>
  <c r="V8" i="8"/>
  <c r="CV84" i="8"/>
  <c r="CW84" i="8" s="1"/>
  <c r="V84" i="8"/>
  <c r="U84" i="8"/>
  <c r="W26" i="8"/>
  <c r="X26" i="8"/>
  <c r="Y26" i="8" s="1"/>
  <c r="T125" i="8"/>
  <c r="S125" i="8"/>
  <c r="T162" i="8"/>
  <c r="S162" i="8"/>
  <c r="T186" i="8"/>
  <c r="S186" i="8"/>
  <c r="CV11" i="8"/>
  <c r="CW11" i="8" s="1"/>
  <c r="U11" i="8"/>
  <c r="V11" i="8"/>
  <c r="CV169" i="8"/>
  <c r="CW169" i="8" s="1"/>
  <c r="V169" i="8"/>
  <c r="U169" i="8"/>
  <c r="CV49" i="8"/>
  <c r="CW49" i="8" s="1"/>
  <c r="CV71" i="8"/>
  <c r="CW71" i="8" s="1"/>
  <c r="V71" i="8"/>
  <c r="U71" i="8"/>
  <c r="T106" i="8"/>
  <c r="S106" i="8"/>
  <c r="T122" i="8"/>
  <c r="S122" i="8"/>
  <c r="U146" i="8"/>
  <c r="T187" i="8"/>
  <c r="S187" i="8"/>
  <c r="CV15" i="8"/>
  <c r="CW15" i="8" s="1"/>
  <c r="W15" i="8" s="1"/>
  <c r="U15" i="8"/>
  <c r="V15" i="8"/>
  <c r="CV69" i="8"/>
  <c r="CW69" i="8" s="1"/>
  <c r="V69" i="8"/>
  <c r="U69" i="8"/>
  <c r="CV153" i="8"/>
  <c r="CW153" i="8" s="1"/>
  <c r="V153" i="8"/>
  <c r="U153" i="8"/>
  <c r="CV76" i="8"/>
  <c r="CW76" i="8" s="1"/>
  <c r="V76" i="8"/>
  <c r="U76" i="8"/>
  <c r="V123" i="8"/>
  <c r="T22" i="8"/>
  <c r="S22" i="8"/>
  <c r="S2" i="8"/>
  <c r="T185" i="8"/>
  <c r="S185" i="8"/>
  <c r="CV85" i="8"/>
  <c r="CW85" i="8" s="1"/>
  <c r="V85" i="8"/>
  <c r="U85" i="8"/>
  <c r="CV140" i="8"/>
  <c r="CW140" i="8" s="1"/>
  <c r="V140" i="8"/>
  <c r="U140" i="8"/>
  <c r="CV17" i="8"/>
  <c r="CW17" i="8" s="1"/>
  <c r="U17" i="8"/>
  <c r="V17" i="8"/>
  <c r="CV29" i="8"/>
  <c r="CW29" i="8" s="1"/>
  <c r="V29" i="8"/>
  <c r="U29" i="8"/>
  <c r="W12" i="8"/>
  <c r="X12" i="8"/>
  <c r="Y12" i="8" s="1"/>
  <c r="X59" i="8"/>
  <c r="Y59" i="8" s="1"/>
  <c r="W59" i="8"/>
  <c r="X70" i="8"/>
  <c r="Y70" i="8" s="1"/>
  <c r="W70" i="8"/>
  <c r="X202" i="8"/>
  <c r="Y202" i="8" s="1"/>
  <c r="W202" i="8"/>
  <c r="T6" i="8"/>
  <c r="S6" i="8"/>
  <c r="S190" i="8"/>
  <c r="T190" i="8"/>
  <c r="CV20" i="8"/>
  <c r="CW20" i="8" s="1"/>
  <c r="U20" i="8"/>
  <c r="V20" i="8"/>
  <c r="CV210" i="8"/>
  <c r="CW210" i="8" s="1"/>
  <c r="V210" i="8"/>
  <c r="U210" i="8"/>
  <c r="CV161" i="8"/>
  <c r="CW161" i="8" s="1"/>
  <c r="V161" i="8"/>
  <c r="U161" i="8"/>
  <c r="CV170" i="8"/>
  <c r="CW170" i="8" s="1"/>
  <c r="V170" i="8"/>
  <c r="U170" i="8"/>
  <c r="CV43" i="8"/>
  <c r="CW43" i="8" s="1"/>
  <c r="W43" i="8" s="1"/>
  <c r="V43" i="8"/>
  <c r="U43" i="8"/>
  <c r="CV31" i="8"/>
  <c r="CW31" i="8" s="1"/>
  <c r="V31" i="8"/>
  <c r="U31" i="8"/>
  <c r="CV9" i="8"/>
  <c r="CW9" i="8" s="1"/>
  <c r="U9" i="8"/>
  <c r="V9" i="8"/>
  <c r="T110" i="8"/>
  <c r="S110" i="8"/>
  <c r="T129" i="8"/>
  <c r="S129" i="8"/>
  <c r="CV39" i="8"/>
  <c r="CW39" i="8" s="1"/>
  <c r="V39" i="8"/>
  <c r="U39" i="8"/>
  <c r="CV100" i="8"/>
  <c r="CW100" i="8" s="1"/>
  <c r="V100" i="8"/>
  <c r="U100" i="8"/>
  <c r="CV134" i="8"/>
  <c r="CW134" i="8" s="1"/>
  <c r="V134" i="8"/>
  <c r="U134" i="8"/>
  <c r="CV112" i="8"/>
  <c r="CW112" i="8" s="1"/>
  <c r="V112" i="8"/>
  <c r="U112" i="8"/>
  <c r="T10" i="8"/>
  <c r="S10" i="8"/>
  <c r="T65" i="8"/>
  <c r="S65" i="8"/>
  <c r="T173" i="8"/>
  <c r="S173" i="8"/>
  <c r="T189" i="8"/>
  <c r="S189" i="8"/>
  <c r="CV40" i="8"/>
  <c r="CW40" i="8" s="1"/>
  <c r="V40" i="8"/>
  <c r="U40" i="8"/>
  <c r="CV82" i="8"/>
  <c r="CW82" i="8" s="1"/>
  <c r="V82" i="8"/>
  <c r="U82" i="8"/>
  <c r="CV198" i="8"/>
  <c r="CW198" i="8" s="1"/>
  <c r="V198" i="8"/>
  <c r="U198" i="8"/>
  <c r="CV147" i="8"/>
  <c r="CW147" i="8" s="1"/>
  <c r="V147" i="8"/>
  <c r="U147" i="8"/>
  <c r="CV103" i="8"/>
  <c r="CW103" i="8" s="1"/>
  <c r="V103" i="8"/>
  <c r="U103" i="8"/>
  <c r="CV68" i="8"/>
  <c r="CW68" i="8" s="1"/>
  <c r="V68" i="8"/>
  <c r="U68" i="8"/>
  <c r="CV64" i="8"/>
  <c r="CW64" i="8" s="1"/>
  <c r="V64" i="8"/>
  <c r="U64" i="8"/>
  <c r="CV89" i="8"/>
  <c r="CW89" i="8" s="1"/>
  <c r="V89" i="8"/>
  <c r="U89" i="8"/>
  <c r="V80" i="8"/>
  <c r="CV107" i="8"/>
  <c r="CW107" i="8" s="1"/>
  <c r="V107" i="8"/>
  <c r="U107" i="8"/>
  <c r="CV119" i="8"/>
  <c r="CW119" i="8" s="1"/>
  <c r="V119" i="8"/>
  <c r="U119" i="8"/>
  <c r="W50" i="8"/>
  <c r="X50" i="8"/>
  <c r="Y50" i="8" s="1"/>
  <c r="W105" i="8"/>
  <c r="X105" i="8"/>
  <c r="Y105" i="8" s="1"/>
  <c r="W121" i="8"/>
  <c r="X121" i="8"/>
  <c r="Y121" i="8" s="1"/>
  <c r="X131" i="8"/>
  <c r="Y131" i="8" s="1"/>
  <c r="W131" i="8"/>
  <c r="W98" i="8"/>
  <c r="X98" i="8"/>
  <c r="Y98" i="8" s="1"/>
  <c r="CS41" i="8"/>
  <c r="CT41" i="8" s="1"/>
  <c r="CS16" i="8"/>
  <c r="CT16" i="8" s="1"/>
  <c r="CS172" i="8"/>
  <c r="CT172" i="8" s="1"/>
  <c r="CS25" i="8"/>
  <c r="CT25" i="8" s="1"/>
  <c r="CS183" i="8"/>
  <c r="CT183" i="8" s="1"/>
  <c r="CS128" i="8"/>
  <c r="CT128" i="8" s="1"/>
  <c r="CT186" i="8"/>
  <c r="CS186" i="8"/>
  <c r="CL186" i="8"/>
  <c r="CP186" i="8"/>
  <c r="CM186" i="8"/>
  <c r="CQ186" i="8"/>
  <c r="CK186" i="8"/>
  <c r="CO186" i="8"/>
  <c r="CN186" i="8"/>
  <c r="CR186" i="8"/>
  <c r="CL158" i="8"/>
  <c r="CP158" i="8"/>
  <c r="CM158" i="8"/>
  <c r="CQ158" i="8"/>
  <c r="CK158" i="8"/>
  <c r="CO158" i="8"/>
  <c r="CN158" i="8"/>
  <c r="CR158" i="8"/>
  <c r="CT182" i="8"/>
  <c r="CS182" i="8"/>
  <c r="CL182" i="8"/>
  <c r="CP182" i="8"/>
  <c r="CM182" i="8"/>
  <c r="CQ182" i="8"/>
  <c r="CK182" i="8"/>
  <c r="CO182" i="8"/>
  <c r="CN182" i="8"/>
  <c r="CR182" i="8"/>
  <c r="CT206" i="8"/>
  <c r="CS206" i="8"/>
  <c r="CL206" i="8"/>
  <c r="CM206" i="8"/>
  <c r="CP206" i="8"/>
  <c r="CK206" i="8"/>
  <c r="CQ206" i="8"/>
  <c r="CO206" i="8"/>
  <c r="CN206" i="8"/>
  <c r="CR206" i="8"/>
  <c r="CT155" i="8"/>
  <c r="CS155" i="8"/>
  <c r="CL155" i="8"/>
  <c r="CP155" i="8"/>
  <c r="CM155" i="8"/>
  <c r="CQ155" i="8"/>
  <c r="CK155" i="8"/>
  <c r="CO155" i="8"/>
  <c r="CR155" i="8"/>
  <c r="CN155" i="8"/>
  <c r="CQ2" i="8"/>
  <c r="CP2" i="8"/>
  <c r="CT166" i="8"/>
  <c r="CS166" i="8"/>
  <c r="CL166" i="8"/>
  <c r="CP166" i="8"/>
  <c r="CM166" i="8"/>
  <c r="CQ166" i="8"/>
  <c r="CK166" i="8"/>
  <c r="CO166" i="8"/>
  <c r="CN166" i="8"/>
  <c r="CR166" i="8"/>
  <c r="CT141" i="8"/>
  <c r="CS141" i="8"/>
  <c r="CM141" i="8"/>
  <c r="CQ141" i="8"/>
  <c r="CN141" i="8"/>
  <c r="CR141" i="8"/>
  <c r="CP141" i="8"/>
  <c r="CK141" i="8"/>
  <c r="CO141" i="8"/>
  <c r="CL141" i="8"/>
  <c r="CL152" i="8"/>
  <c r="CK152" i="8"/>
  <c r="CT53" i="8"/>
  <c r="CS53" i="8"/>
  <c r="CL53" i="8"/>
  <c r="CP53" i="8"/>
  <c r="CM53" i="8"/>
  <c r="CQ53" i="8"/>
  <c r="CK53" i="8"/>
  <c r="CO53" i="8"/>
  <c r="CR53" i="8"/>
  <c r="CN53" i="8"/>
  <c r="CR205" i="8"/>
  <c r="CS75" i="8"/>
  <c r="CL75" i="8"/>
  <c r="CP75" i="8"/>
  <c r="CM75" i="8"/>
  <c r="CQ75" i="8"/>
  <c r="CT75" i="8"/>
  <c r="CK75" i="8"/>
  <c r="CO75" i="8"/>
  <c r="CR75" i="8"/>
  <c r="CN75" i="8"/>
  <c r="CT91" i="8"/>
  <c r="CS91" i="8"/>
  <c r="CM91" i="8"/>
  <c r="CQ91" i="8"/>
  <c r="CN91" i="8"/>
  <c r="CR91" i="8"/>
  <c r="CL91" i="8"/>
  <c r="CP91" i="8"/>
  <c r="CO91" i="8"/>
  <c r="CK91" i="8"/>
  <c r="CL144" i="8"/>
  <c r="CK144" i="8"/>
  <c r="CL74" i="8"/>
  <c r="CP74" i="8"/>
  <c r="CM74" i="8"/>
  <c r="CQ74" i="8"/>
  <c r="CK74" i="8"/>
  <c r="CO74" i="8"/>
  <c r="CN74" i="8"/>
  <c r="CR74" i="8"/>
  <c r="CT113" i="8"/>
  <c r="CS113" i="8"/>
  <c r="CM113" i="8"/>
  <c r="CQ113" i="8"/>
  <c r="CN113" i="8"/>
  <c r="CR113" i="8"/>
  <c r="CL113" i="8"/>
  <c r="CP113" i="8"/>
  <c r="CO113" i="8"/>
  <c r="CK113" i="8"/>
  <c r="CT194" i="8"/>
  <c r="CS194" i="8"/>
  <c r="CL194" i="8"/>
  <c r="CP194" i="8"/>
  <c r="CM194" i="8"/>
  <c r="CQ194" i="8"/>
  <c r="CK194" i="8"/>
  <c r="CO194" i="8"/>
  <c r="CN194" i="8"/>
  <c r="CR194" i="8"/>
  <c r="CS110" i="8"/>
  <c r="CT110" i="8"/>
  <c r="CM110" i="8"/>
  <c r="CQ110" i="8"/>
  <c r="CN110" i="8"/>
  <c r="CR110" i="8"/>
  <c r="CL110" i="8"/>
  <c r="CP110" i="8"/>
  <c r="CK110" i="8"/>
  <c r="CO110" i="8"/>
  <c r="CT129" i="8"/>
  <c r="CS129" i="8"/>
  <c r="CM129" i="8"/>
  <c r="CQ129" i="8"/>
  <c r="CN129" i="8"/>
  <c r="CR129" i="8"/>
  <c r="CL129" i="8"/>
  <c r="CP129" i="8"/>
  <c r="CO129" i="8"/>
  <c r="CK129" i="8"/>
  <c r="CL18" i="8"/>
  <c r="CP18" i="8"/>
  <c r="CM18" i="8"/>
  <c r="CQ18" i="8"/>
  <c r="CK18" i="8"/>
  <c r="CO18" i="8"/>
  <c r="CN18" i="8"/>
  <c r="CR18" i="8"/>
  <c r="CS35" i="8"/>
  <c r="CT35" i="8"/>
  <c r="CL35" i="8"/>
  <c r="CP35" i="8"/>
  <c r="CM35" i="8"/>
  <c r="CQ35" i="8"/>
  <c r="CK35" i="8"/>
  <c r="CO35" i="8"/>
  <c r="CR35" i="8"/>
  <c r="CN35" i="8"/>
  <c r="CL77" i="8"/>
  <c r="CP77" i="8"/>
  <c r="CM77" i="8"/>
  <c r="CQ77" i="8"/>
  <c r="CK77" i="8"/>
  <c r="CO77" i="8"/>
  <c r="CR77" i="8"/>
  <c r="CN77" i="8"/>
  <c r="CS124" i="8"/>
  <c r="CT124" i="8"/>
  <c r="CM124" i="8"/>
  <c r="CQ124" i="8"/>
  <c r="CN124" i="8"/>
  <c r="CR124" i="8"/>
  <c r="CL124" i="8"/>
  <c r="CP124" i="8"/>
  <c r="CK124" i="8"/>
  <c r="CO124" i="8"/>
  <c r="CS148" i="8"/>
  <c r="CT148" i="8"/>
  <c r="CL148" i="8"/>
  <c r="CP148" i="8"/>
  <c r="CM148" i="8"/>
  <c r="CQ148" i="8"/>
  <c r="CK148" i="8"/>
  <c r="CO148" i="8"/>
  <c r="CN148" i="8"/>
  <c r="CR148" i="8"/>
  <c r="CL181" i="8"/>
  <c r="CP181" i="8"/>
  <c r="CM181" i="8"/>
  <c r="CQ181" i="8"/>
  <c r="CK181" i="8"/>
  <c r="CO181" i="8"/>
  <c r="CR181" i="8"/>
  <c r="CN181" i="8"/>
  <c r="CT174" i="8"/>
  <c r="CS174" i="8"/>
  <c r="CL174" i="8"/>
  <c r="CP174" i="8"/>
  <c r="CM174" i="8"/>
  <c r="CQ174" i="8"/>
  <c r="CK174" i="8"/>
  <c r="CO174" i="8"/>
  <c r="CN174" i="8"/>
  <c r="CR174" i="8"/>
  <c r="CS177" i="8"/>
  <c r="CT177" i="8"/>
  <c r="CL177" i="8"/>
  <c r="CP177" i="8"/>
  <c r="CM177" i="8"/>
  <c r="CQ177" i="8"/>
  <c r="CK177" i="8"/>
  <c r="CO177" i="8"/>
  <c r="CR177" i="8"/>
  <c r="CN177" i="8"/>
  <c r="CS37" i="8"/>
  <c r="CT37" i="8"/>
  <c r="CL37" i="8"/>
  <c r="CP37" i="8"/>
  <c r="CM37" i="8"/>
  <c r="CQ37" i="8"/>
  <c r="CK37" i="8"/>
  <c r="CO37" i="8"/>
  <c r="CR37" i="8"/>
  <c r="CN37" i="8"/>
  <c r="CS114" i="8"/>
  <c r="CT114" i="8"/>
  <c r="CM114" i="8"/>
  <c r="CQ114" i="8"/>
  <c r="CN114" i="8"/>
  <c r="CR114" i="8"/>
  <c r="CL114" i="8"/>
  <c r="CP114" i="8"/>
  <c r="CK114" i="8"/>
  <c r="CO114" i="8"/>
  <c r="CS162" i="8"/>
  <c r="CT162" i="8"/>
  <c r="CL162" i="8"/>
  <c r="CP162" i="8"/>
  <c r="CM162" i="8"/>
  <c r="CQ162" i="8"/>
  <c r="CK162" i="8"/>
  <c r="CO162" i="8"/>
  <c r="CN162" i="8"/>
  <c r="CR162" i="8"/>
  <c r="CS185" i="8"/>
  <c r="CT185" i="8"/>
  <c r="CL185" i="8"/>
  <c r="CP185" i="8"/>
  <c r="CM185" i="8"/>
  <c r="CQ185" i="8"/>
  <c r="CK185" i="8"/>
  <c r="CO185" i="8"/>
  <c r="CR185" i="8"/>
  <c r="CN185" i="8"/>
  <c r="CS167" i="8"/>
  <c r="CT167" i="8"/>
  <c r="CL167" i="8"/>
  <c r="CP167" i="8"/>
  <c r="CM167" i="8"/>
  <c r="CQ167" i="8"/>
  <c r="CK167" i="8"/>
  <c r="CO167" i="8"/>
  <c r="CR167" i="8"/>
  <c r="CN167" i="8"/>
  <c r="CP188" i="8"/>
  <c r="CO188" i="8"/>
  <c r="CT6" i="8"/>
  <c r="CS6" i="8"/>
  <c r="CL6" i="8"/>
  <c r="CP6" i="8"/>
  <c r="CM6" i="8"/>
  <c r="CQ6" i="8"/>
  <c r="CK6" i="8"/>
  <c r="CO6" i="8"/>
  <c r="CN6" i="8"/>
  <c r="CR6" i="8"/>
  <c r="CL57" i="8"/>
  <c r="CP57" i="8"/>
  <c r="CM57" i="8"/>
  <c r="CQ57" i="8"/>
  <c r="CK57" i="8"/>
  <c r="CO57" i="8"/>
  <c r="CR57" i="8"/>
  <c r="CN57" i="8"/>
  <c r="CM86" i="8"/>
  <c r="CQ86" i="8"/>
  <c r="CN86" i="8"/>
  <c r="CR86" i="8"/>
  <c r="CL86" i="8"/>
  <c r="CP86" i="8"/>
  <c r="CK86" i="8"/>
  <c r="CO86" i="8"/>
  <c r="CT125" i="8"/>
  <c r="CS125" i="8"/>
  <c r="CM125" i="8"/>
  <c r="CQ125" i="8"/>
  <c r="CN125" i="8"/>
  <c r="CR125" i="8"/>
  <c r="CL125" i="8"/>
  <c r="CP125" i="8"/>
  <c r="CO125" i="8"/>
  <c r="CK125" i="8"/>
  <c r="CP208" i="8"/>
  <c r="CO208" i="8"/>
  <c r="CT200" i="8"/>
  <c r="CS200" i="8"/>
  <c r="CL200" i="8"/>
  <c r="CP200" i="8"/>
  <c r="CM200" i="8"/>
  <c r="CQ200" i="8"/>
  <c r="CK200" i="8"/>
  <c r="CO200" i="8"/>
  <c r="CN200" i="8"/>
  <c r="CR200" i="8"/>
  <c r="CL72" i="8"/>
  <c r="CP72" i="8"/>
  <c r="CM72" i="8"/>
  <c r="CQ72" i="8"/>
  <c r="CK72" i="8"/>
  <c r="CO72" i="8"/>
  <c r="CN72" i="8"/>
  <c r="CR72" i="8"/>
  <c r="CT28" i="8"/>
  <c r="CS28" i="8"/>
  <c r="CL28" i="8"/>
  <c r="CP28" i="8"/>
  <c r="CM28" i="8"/>
  <c r="CQ28" i="8"/>
  <c r="CK28" i="8"/>
  <c r="CO28" i="8"/>
  <c r="CN28" i="8"/>
  <c r="CR28" i="8"/>
  <c r="CL58" i="8"/>
  <c r="CP58" i="8"/>
  <c r="CM58" i="8"/>
  <c r="CQ58" i="8"/>
  <c r="CK58" i="8"/>
  <c r="CS58" i="8" s="1"/>
  <c r="CT58" i="8" s="1"/>
  <c r="CO58" i="8"/>
  <c r="CN58" i="8"/>
  <c r="CR58" i="8"/>
  <c r="CS83" i="8"/>
  <c r="CT83" i="8"/>
  <c r="CM83" i="8"/>
  <c r="CQ83" i="8"/>
  <c r="CN83" i="8"/>
  <c r="CR83" i="8"/>
  <c r="CL83" i="8"/>
  <c r="CP83" i="8"/>
  <c r="CO83" i="8"/>
  <c r="CK83" i="8"/>
  <c r="CM118" i="8"/>
  <c r="CQ118" i="8"/>
  <c r="CN118" i="8"/>
  <c r="CR118" i="8"/>
  <c r="CL118" i="8"/>
  <c r="CP118" i="8"/>
  <c r="CK118" i="8"/>
  <c r="CO118" i="8"/>
  <c r="CS207" i="8"/>
  <c r="CT207" i="8"/>
  <c r="CL207" i="8"/>
  <c r="CP207" i="8"/>
  <c r="CM207" i="8"/>
  <c r="CQ207" i="8"/>
  <c r="CK207" i="8"/>
  <c r="CO207" i="8"/>
  <c r="CR207" i="8"/>
  <c r="CN207" i="8"/>
  <c r="CS193" i="8"/>
  <c r="CT193" i="8"/>
  <c r="CL193" i="8"/>
  <c r="CP193" i="8"/>
  <c r="CM193" i="8"/>
  <c r="CQ193" i="8"/>
  <c r="CK193" i="8"/>
  <c r="CO193" i="8"/>
  <c r="CR193" i="8"/>
  <c r="CN193" i="8"/>
  <c r="CL10" i="8"/>
  <c r="CP10" i="8"/>
  <c r="CM10" i="8"/>
  <c r="CQ10" i="8"/>
  <c r="CK10" i="8"/>
  <c r="CO10" i="8"/>
  <c r="CN10" i="8"/>
  <c r="CR10" i="8"/>
  <c r="CS65" i="8"/>
  <c r="CT65" i="8"/>
  <c r="CL65" i="8"/>
  <c r="CP65" i="8"/>
  <c r="CM65" i="8"/>
  <c r="CQ65" i="8"/>
  <c r="CK65" i="8"/>
  <c r="CO65" i="8"/>
  <c r="CR65" i="8"/>
  <c r="CN65" i="8"/>
  <c r="CT135" i="8"/>
  <c r="CS135" i="8"/>
  <c r="CM135" i="8"/>
  <c r="CQ135" i="8"/>
  <c r="CN135" i="8"/>
  <c r="CR135" i="8"/>
  <c r="CP135" i="8"/>
  <c r="CK135" i="8"/>
  <c r="CO135" i="8"/>
  <c r="CL135" i="8"/>
  <c r="CS189" i="8"/>
  <c r="CT189" i="8"/>
  <c r="CL189" i="8"/>
  <c r="CP189" i="8"/>
  <c r="CM189" i="8"/>
  <c r="CQ189" i="8"/>
  <c r="CK189" i="8"/>
  <c r="CO189" i="8"/>
  <c r="CR189" i="8"/>
  <c r="CN189" i="8"/>
  <c r="CL78" i="8"/>
  <c r="CP78" i="8"/>
  <c r="CM78" i="8"/>
  <c r="CQ78" i="8"/>
  <c r="CK78" i="8"/>
  <c r="CO78" i="8"/>
  <c r="CN78" i="8"/>
  <c r="CR78" i="8"/>
  <c r="CT192" i="8"/>
  <c r="CS192" i="8"/>
  <c r="CL192" i="8"/>
  <c r="CP192" i="8"/>
  <c r="CM192" i="8"/>
  <c r="CQ192" i="8"/>
  <c r="CK192" i="8"/>
  <c r="CO192" i="8"/>
  <c r="CN192" i="8"/>
  <c r="CR192" i="8"/>
  <c r="CT164" i="8"/>
  <c r="CS164" i="8"/>
  <c r="CL164" i="8"/>
  <c r="CP164" i="8"/>
  <c r="CM164" i="8"/>
  <c r="CQ164" i="8"/>
  <c r="CK164" i="8"/>
  <c r="CO164" i="8"/>
  <c r="CN164" i="8"/>
  <c r="CR164" i="8"/>
  <c r="CL7" i="8"/>
  <c r="CP7" i="8"/>
  <c r="CM7" i="8"/>
  <c r="CQ7" i="8"/>
  <c r="CK7" i="8"/>
  <c r="CO7" i="8"/>
  <c r="CR7" i="8"/>
  <c r="CN7" i="8"/>
  <c r="CT133" i="8"/>
  <c r="CS133" i="8"/>
  <c r="CM133" i="8"/>
  <c r="CQ133" i="8"/>
  <c r="CN133" i="8"/>
  <c r="CR133" i="8"/>
  <c r="CP133" i="8"/>
  <c r="CK133" i="8"/>
  <c r="CO133" i="8"/>
  <c r="CL133" i="8"/>
  <c r="CT22" i="8"/>
  <c r="CS22" i="8"/>
  <c r="CL22" i="8"/>
  <c r="CP22" i="8"/>
  <c r="CM22" i="8"/>
  <c r="CQ22" i="8"/>
  <c r="CK22" i="8"/>
  <c r="CO22" i="8"/>
  <c r="CN22" i="8"/>
  <c r="CR22" i="8"/>
  <c r="CS209" i="8"/>
  <c r="CT209" i="8"/>
  <c r="CL209" i="8"/>
  <c r="CP209" i="8"/>
  <c r="CM209" i="8"/>
  <c r="CQ209" i="8"/>
  <c r="CK209" i="8"/>
  <c r="CO209" i="8"/>
  <c r="CR209" i="8"/>
  <c r="CN209" i="8"/>
  <c r="CT190" i="8"/>
  <c r="CS190" i="8"/>
  <c r="CL190" i="8"/>
  <c r="CP190" i="8"/>
  <c r="CM190" i="8"/>
  <c r="CQ190" i="8"/>
  <c r="CK190" i="8"/>
  <c r="CO190" i="8"/>
  <c r="CN190" i="8"/>
  <c r="CR190" i="8"/>
  <c r="CS173" i="8"/>
  <c r="CT173" i="8"/>
  <c r="CL173" i="8"/>
  <c r="CP173" i="8"/>
  <c r="CM173" i="8"/>
  <c r="CQ173" i="8"/>
  <c r="CK173" i="8"/>
  <c r="CO173" i="8"/>
  <c r="CR173" i="8"/>
  <c r="CN173" i="8"/>
  <c r="CM106" i="8"/>
  <c r="CQ106" i="8"/>
  <c r="CN106" i="8"/>
  <c r="CR106" i="8"/>
  <c r="CL106" i="8"/>
  <c r="CP106" i="8"/>
  <c r="CK106" i="8"/>
  <c r="CO106" i="8"/>
  <c r="CS122" i="8"/>
  <c r="CT122" i="8"/>
  <c r="CM122" i="8"/>
  <c r="CQ122" i="8"/>
  <c r="CN122" i="8"/>
  <c r="CR122" i="8"/>
  <c r="CL122" i="8"/>
  <c r="CP122" i="8"/>
  <c r="CK122" i="8"/>
  <c r="CO122" i="8"/>
  <c r="CS187" i="8"/>
  <c r="CT187" i="8"/>
  <c r="CL187" i="8"/>
  <c r="CP187" i="8"/>
  <c r="CM187" i="8"/>
  <c r="CQ187" i="8"/>
  <c r="CK187" i="8"/>
  <c r="CO187" i="8"/>
  <c r="CR187" i="8"/>
  <c r="CN187" i="8"/>
  <c r="CT151" i="8"/>
  <c r="CS151" i="8"/>
  <c r="CL151" i="8"/>
  <c r="CP151" i="8"/>
  <c r="CM151" i="8"/>
  <c r="CQ151" i="8"/>
  <c r="CK151" i="8"/>
  <c r="CO151" i="8"/>
  <c r="CR151" i="8"/>
  <c r="CN151" i="8"/>
  <c r="CL14" i="8"/>
  <c r="CP14" i="8"/>
  <c r="CM14" i="8"/>
  <c r="CQ14" i="8"/>
  <c r="CK14" i="8"/>
  <c r="CO14" i="8"/>
  <c r="CN14" i="8"/>
  <c r="CR14" i="8"/>
  <c r="CT30" i="8"/>
  <c r="CS30" i="8"/>
  <c r="CL30" i="8"/>
  <c r="CP30" i="8"/>
  <c r="CM30" i="8"/>
  <c r="CQ30" i="8"/>
  <c r="CK30" i="8"/>
  <c r="CO30" i="8"/>
  <c r="CN30" i="8"/>
  <c r="CR30" i="8"/>
  <c r="CS73" i="8"/>
  <c r="CT73" i="8"/>
  <c r="CL73" i="8"/>
  <c r="CP73" i="8"/>
  <c r="CM73" i="8"/>
  <c r="CQ73" i="8"/>
  <c r="CK73" i="8"/>
  <c r="CO73" i="8"/>
  <c r="CR73" i="8"/>
  <c r="CN73" i="8"/>
  <c r="CS108" i="8"/>
  <c r="CT108" i="8"/>
  <c r="CM108" i="8"/>
  <c r="CQ108" i="8"/>
  <c r="CN108" i="8"/>
  <c r="CR108" i="8"/>
  <c r="CL108" i="8"/>
  <c r="CP108" i="8"/>
  <c r="CK108" i="8"/>
  <c r="CO108" i="8"/>
  <c r="CU125" i="8"/>
  <c r="CU108" i="8"/>
  <c r="CU19" i="8"/>
  <c r="CU16" i="8"/>
  <c r="CU14" i="8"/>
  <c r="CU88" i="8"/>
  <c r="CU21" i="8"/>
  <c r="CU63" i="8"/>
  <c r="CU75" i="8"/>
  <c r="CU44" i="8"/>
  <c r="CU96" i="8"/>
  <c r="CU31" i="8"/>
  <c r="CU51" i="8"/>
  <c r="CU32" i="8"/>
  <c r="CU84" i="8"/>
  <c r="CU119" i="8"/>
  <c r="CU109" i="8"/>
  <c r="CL2" i="8" l="1"/>
  <c r="CM2" i="8"/>
  <c r="CV80" i="8"/>
  <c r="CW80" i="8" s="1"/>
  <c r="T2" i="8"/>
  <c r="CV88" i="8"/>
  <c r="CW88" i="8" s="1"/>
  <c r="U176" i="8"/>
  <c r="CO2" i="8"/>
  <c r="CR2" i="8"/>
  <c r="CS2" i="8"/>
  <c r="U130" i="8"/>
  <c r="V176" i="8"/>
  <c r="CK2" i="8"/>
  <c r="CN2" i="8"/>
  <c r="T92" i="8"/>
  <c r="CS92" i="8"/>
  <c r="CN92" i="8"/>
  <c r="CK92" i="8"/>
  <c r="CP92" i="8"/>
  <c r="S92" i="8"/>
  <c r="CT92" i="8"/>
  <c r="CR92" i="8"/>
  <c r="CO92" i="8"/>
  <c r="CQ92" i="8"/>
  <c r="CM92" i="8"/>
  <c r="CL92" i="8"/>
  <c r="U138" i="8"/>
  <c r="CS197" i="8"/>
  <c r="CT197" i="8" s="1"/>
  <c r="CS117" i="8"/>
  <c r="CT117" i="8" s="1"/>
  <c r="U117" i="8" s="1"/>
  <c r="V127" i="8"/>
  <c r="V99" i="8"/>
  <c r="U197" i="8"/>
  <c r="CV197" i="8"/>
  <c r="CW197" i="8" s="1"/>
  <c r="W197" i="8" s="1"/>
  <c r="CK208" i="8"/>
  <c r="CL208" i="8"/>
  <c r="CK188" i="8"/>
  <c r="CL188" i="8"/>
  <c r="CR152" i="8"/>
  <c r="CQ152" i="8"/>
  <c r="CT152" i="8"/>
  <c r="U156" i="8"/>
  <c r="T152" i="8"/>
  <c r="CV123" i="8"/>
  <c r="CW123" i="8" s="1"/>
  <c r="X123" i="8" s="1"/>
  <c r="Y123" i="8" s="1"/>
  <c r="V146" i="8"/>
  <c r="U191" i="8"/>
  <c r="V4" i="8"/>
  <c r="CV196" i="8"/>
  <c r="CW196" i="8" s="1"/>
  <c r="W196" i="8" s="1"/>
  <c r="U145" i="8"/>
  <c r="V179" i="8"/>
  <c r="U139" i="8"/>
  <c r="T188" i="8"/>
  <c r="T163" i="8"/>
  <c r="CM163" i="8"/>
  <c r="CR163" i="8"/>
  <c r="CQ163" i="8"/>
  <c r="CN163" i="8"/>
  <c r="CS163" i="8" s="1"/>
  <c r="CT163" i="8" s="1"/>
  <c r="CO163" i="8"/>
  <c r="CL163" i="8"/>
  <c r="CK163" i="8"/>
  <c r="CP163" i="8"/>
  <c r="CR208" i="8"/>
  <c r="CS208" i="8" s="1"/>
  <c r="CT208" i="8" s="1"/>
  <c r="CV208" i="8" s="1"/>
  <c r="CW208" i="8" s="1"/>
  <c r="CQ208" i="8"/>
  <c r="CR188" i="8"/>
  <c r="CQ188" i="8"/>
  <c r="CS188" i="8"/>
  <c r="CN152" i="8"/>
  <c r="CM152" i="8"/>
  <c r="CS152" i="8"/>
  <c r="V156" i="8"/>
  <c r="S152" i="8"/>
  <c r="U49" i="8"/>
  <c r="V191" i="8"/>
  <c r="U4" i="8"/>
  <c r="V145" i="8"/>
  <c r="V139" i="8"/>
  <c r="S163" i="8"/>
  <c r="X93" i="8"/>
  <c r="Y93" i="8" s="1"/>
  <c r="W93" i="8"/>
  <c r="CN208" i="8"/>
  <c r="CN188" i="8"/>
  <c r="CM188" i="8"/>
  <c r="CT188" i="8"/>
  <c r="V188" i="8" s="1"/>
  <c r="CO152" i="8"/>
  <c r="U51" i="8"/>
  <c r="CV62" i="8"/>
  <c r="CW62" i="8" s="1"/>
  <c r="V62" i="8"/>
  <c r="U62" i="8"/>
  <c r="AG66" i="8"/>
  <c r="G66" i="10"/>
  <c r="CO144" i="8"/>
  <c r="CP144" i="8"/>
  <c r="U127" i="8"/>
  <c r="V197" i="8"/>
  <c r="CV27" i="8"/>
  <c r="CW27" i="8" s="1"/>
  <c r="X27" i="8" s="1"/>
  <c r="Y27" i="8" s="1"/>
  <c r="CV87" i="8"/>
  <c r="CW87" i="8" s="1"/>
  <c r="W87" i="8" s="1"/>
  <c r="CR144" i="8"/>
  <c r="CQ144" i="8"/>
  <c r="V27" i="8"/>
  <c r="U87" i="8"/>
  <c r="CN144" i="8"/>
  <c r="CM144" i="8"/>
  <c r="CR199" i="8"/>
  <c r="V203" i="8"/>
  <c r="CM199" i="8"/>
  <c r="CO204" i="8"/>
  <c r="CV203" i="8"/>
  <c r="CW203" i="8" s="1"/>
  <c r="X203" i="8" s="1"/>
  <c r="Y203" i="8" s="1"/>
  <c r="CS199" i="8"/>
  <c r="CV184" i="8"/>
  <c r="CW184" i="8" s="1"/>
  <c r="W184" i="8" s="1"/>
  <c r="V24" i="8"/>
  <c r="U5" i="8"/>
  <c r="CV99" i="8"/>
  <c r="CW99" i="8" s="1"/>
  <c r="X99" i="8" s="1"/>
  <c r="Y99" i="8" s="1"/>
  <c r="U32" i="8"/>
  <c r="V46" i="8"/>
  <c r="V138" i="8"/>
  <c r="CM204" i="8"/>
  <c r="V47" i="8"/>
  <c r="V32" i="8"/>
  <c r="U184" i="8"/>
  <c r="U24" i="8"/>
  <c r="CS36" i="8"/>
  <c r="CT36" i="8" s="1"/>
  <c r="V36" i="8" s="1"/>
  <c r="CT204" i="8"/>
  <c r="U204" i="8" s="1"/>
  <c r="V33" i="8"/>
  <c r="CV33" i="8"/>
  <c r="CW33" i="8" s="1"/>
  <c r="X33" i="8" s="1"/>
  <c r="Y33" i="8" s="1"/>
  <c r="S144" i="8"/>
  <c r="CS149" i="8"/>
  <c r="CT149" i="8" s="1"/>
  <c r="V149" i="8" s="1"/>
  <c r="AC98" i="8"/>
  <c r="G98" i="10"/>
  <c r="AC121" i="8"/>
  <c r="G121" i="10"/>
  <c r="AC26" i="8"/>
  <c r="G26" i="10"/>
  <c r="AC202" i="8"/>
  <c r="G202" i="10"/>
  <c r="AC59" i="8"/>
  <c r="G59" i="10"/>
  <c r="AC105" i="8"/>
  <c r="G105" i="10"/>
  <c r="AC50" i="8"/>
  <c r="G50" i="10"/>
  <c r="AC12" i="8"/>
  <c r="G12" i="10"/>
  <c r="AC109" i="8"/>
  <c r="G109" i="10"/>
  <c r="CS48" i="8"/>
  <c r="CT48" i="8" s="1"/>
  <c r="CV48" i="8" s="1"/>
  <c r="CW48" i="8" s="1"/>
  <c r="W48" i="8" s="1"/>
  <c r="CS23" i="8"/>
  <c r="CT23" i="8" s="1"/>
  <c r="CV23" i="8" s="1"/>
  <c r="CW23" i="8" s="1"/>
  <c r="CS175" i="8"/>
  <c r="CT175" i="8" s="1"/>
  <c r="V175" i="8" s="1"/>
  <c r="CS45" i="8"/>
  <c r="CT45" i="8" s="1"/>
  <c r="V45" i="8" s="1"/>
  <c r="T60" i="8"/>
  <c r="CP60" i="8"/>
  <c r="CO60" i="8"/>
  <c r="CT60" i="8"/>
  <c r="CM60" i="8"/>
  <c r="CN60" i="8"/>
  <c r="CS60" i="8"/>
  <c r="CQ60" i="8"/>
  <c r="CR60" i="8"/>
  <c r="CL60" i="8"/>
  <c r="CK60" i="8"/>
  <c r="S60" i="8"/>
  <c r="AC131" i="8"/>
  <c r="G131" i="10"/>
  <c r="AC70" i="8"/>
  <c r="G70" i="10"/>
  <c r="AC34" i="8"/>
  <c r="G34" i="10"/>
  <c r="AC90" i="8"/>
  <c r="G90" i="10"/>
  <c r="CL205" i="8"/>
  <c r="V51" i="8"/>
  <c r="CV47" i="8"/>
  <c r="CW47" i="8" s="1"/>
  <c r="W47" i="8" s="1"/>
  <c r="S205" i="8"/>
  <c r="T208" i="8"/>
  <c r="S208" i="8"/>
  <c r="CN199" i="8"/>
  <c r="CQ199" i="8"/>
  <c r="CT199" i="8"/>
  <c r="CV199" i="8" s="1"/>
  <c r="CW199" i="8" s="1"/>
  <c r="CN204" i="8"/>
  <c r="CQ204" i="8"/>
  <c r="CS204" i="8"/>
  <c r="CK205" i="8"/>
  <c r="CP205" i="8"/>
  <c r="U46" i="8"/>
  <c r="CV45" i="8"/>
  <c r="CW45" i="8" s="1"/>
  <c r="W45" i="8" s="1"/>
  <c r="U132" i="8"/>
  <c r="T199" i="8"/>
  <c r="CO199" i="8"/>
  <c r="CP199" i="8"/>
  <c r="CK204" i="8"/>
  <c r="CP204" i="8"/>
  <c r="CN205" i="8"/>
  <c r="CQ205" i="8"/>
  <c r="V111" i="8"/>
  <c r="T205" i="8"/>
  <c r="T204" i="8"/>
  <c r="CK199" i="8"/>
  <c r="CL199" i="8"/>
  <c r="CR204" i="8"/>
  <c r="CL204" i="8"/>
  <c r="CO205" i="8"/>
  <c r="CV36" i="8"/>
  <c r="Y8" i="8"/>
  <c r="X15" i="8"/>
  <c r="Y15" i="8" s="1"/>
  <c r="W8" i="8"/>
  <c r="T195" i="8"/>
  <c r="CS18" i="8"/>
  <c r="CT18" i="8" s="1"/>
  <c r="V18" i="8" s="1"/>
  <c r="CT195" i="8"/>
  <c r="CQ195" i="8"/>
  <c r="CN195" i="8"/>
  <c r="CL195" i="8"/>
  <c r="CK195" i="8"/>
  <c r="CP195" i="8"/>
  <c r="CO195" i="8"/>
  <c r="CS195" i="8"/>
  <c r="CM195" i="8"/>
  <c r="CR195" i="8"/>
  <c r="T168" i="8"/>
  <c r="CL168" i="8"/>
  <c r="CK168" i="8"/>
  <c r="S168" i="8"/>
  <c r="CP168" i="8"/>
  <c r="CO168" i="8"/>
  <c r="CT168" i="8"/>
  <c r="CM168" i="8"/>
  <c r="CN168" i="8"/>
  <c r="CS168" i="8"/>
  <c r="CQ168" i="8"/>
  <c r="CR168" i="8"/>
  <c r="X43" i="8"/>
  <c r="Y43" i="8" s="1"/>
  <c r="CV111" i="8"/>
  <c r="CW111" i="8" s="1"/>
  <c r="W111" i="8" s="1"/>
  <c r="V132" i="8"/>
  <c r="U36" i="8"/>
  <c r="CS14" i="8"/>
  <c r="CT14" i="8" s="1"/>
  <c r="V14" i="8" s="1"/>
  <c r="CS78" i="8"/>
  <c r="CT78" i="8" s="1"/>
  <c r="CS118" i="8"/>
  <c r="CT118" i="8" s="1"/>
  <c r="V118" i="8" s="1"/>
  <c r="CS86" i="8"/>
  <c r="CT86" i="8" s="1"/>
  <c r="U86" i="8" s="1"/>
  <c r="CS77" i="8"/>
  <c r="CT77" i="8" s="1"/>
  <c r="V77" i="8" s="1"/>
  <c r="CS7" i="8"/>
  <c r="CT7" i="8" s="1"/>
  <c r="CV7" i="8" s="1"/>
  <c r="CS72" i="8"/>
  <c r="CT72" i="8" s="1"/>
  <c r="V72" i="8" s="1"/>
  <c r="CS158" i="8"/>
  <c r="CT158" i="8" s="1"/>
  <c r="CV158" i="8" s="1"/>
  <c r="CW158" i="8" s="1"/>
  <c r="CS10" i="8"/>
  <c r="CT10" i="8" s="1"/>
  <c r="CV10" i="8" s="1"/>
  <c r="CW10" i="8" s="1"/>
  <c r="CS181" i="8"/>
  <c r="CT181" i="8" s="1"/>
  <c r="V181" i="8" s="1"/>
  <c r="CS74" i="8"/>
  <c r="CT74" i="8" s="1"/>
  <c r="V74" i="8" s="1"/>
  <c r="V13" i="8"/>
  <c r="U13" i="8"/>
  <c r="CS106" i="8"/>
  <c r="CT106" i="8" s="1"/>
  <c r="U106" i="8" s="1"/>
  <c r="CV74" i="8"/>
  <c r="CW74" i="8" s="1"/>
  <c r="CV133" i="8"/>
  <c r="CW133" i="8" s="1"/>
  <c r="V133" i="8"/>
  <c r="U133" i="8"/>
  <c r="CV122" i="8"/>
  <c r="CW122" i="8" s="1"/>
  <c r="V122" i="8"/>
  <c r="U122" i="8"/>
  <c r="CV207" i="8"/>
  <c r="CW207" i="8" s="1"/>
  <c r="V207" i="8"/>
  <c r="U207" i="8"/>
  <c r="CV30" i="8"/>
  <c r="CW30" i="8" s="1"/>
  <c r="V30" i="8"/>
  <c r="U30" i="8"/>
  <c r="CV151" i="8"/>
  <c r="CW151" i="8" s="1"/>
  <c r="V151" i="8"/>
  <c r="U151" i="8"/>
  <c r="CV190" i="8"/>
  <c r="CW190" i="8" s="1"/>
  <c r="V190" i="8"/>
  <c r="U190" i="8"/>
  <c r="CV22" i="8"/>
  <c r="CW22" i="8" s="1"/>
  <c r="W22" i="8" s="1"/>
  <c r="U22" i="8"/>
  <c r="V22" i="8"/>
  <c r="CV192" i="8"/>
  <c r="CW192" i="8" s="1"/>
  <c r="V192" i="8"/>
  <c r="U192" i="8"/>
  <c r="CV58" i="8"/>
  <c r="CW58" i="8" s="1"/>
  <c r="V58" i="8"/>
  <c r="U58" i="8"/>
  <c r="V86" i="8"/>
  <c r="CV188" i="8"/>
  <c r="CW188" i="8" s="1"/>
  <c r="CV129" i="8"/>
  <c r="CW129" i="8" s="1"/>
  <c r="V129" i="8"/>
  <c r="U129" i="8"/>
  <c r="CV194" i="8"/>
  <c r="CW194" i="8" s="1"/>
  <c r="V194" i="8"/>
  <c r="U194" i="8"/>
  <c r="CV53" i="8"/>
  <c r="CW53" i="8" s="1"/>
  <c r="V53" i="8"/>
  <c r="U53" i="8"/>
  <c r="CV141" i="8"/>
  <c r="CW141" i="8" s="1"/>
  <c r="V141" i="8"/>
  <c r="U141" i="8"/>
  <c r="CV2" i="8"/>
  <c r="CW2" i="8" s="1"/>
  <c r="U2" i="8"/>
  <c r="V2" i="8"/>
  <c r="CV206" i="8"/>
  <c r="CW206" i="8" s="1"/>
  <c r="V206" i="8"/>
  <c r="U206" i="8"/>
  <c r="CV183" i="8"/>
  <c r="CW183" i="8" s="1"/>
  <c r="V183" i="8"/>
  <c r="U183" i="8"/>
  <c r="CV16" i="8"/>
  <c r="CW16" i="8" s="1"/>
  <c r="U16" i="8"/>
  <c r="V16" i="8"/>
  <c r="W80" i="8"/>
  <c r="X80" i="8"/>
  <c r="Y80" i="8" s="1"/>
  <c r="W89" i="8"/>
  <c r="X89" i="8"/>
  <c r="Y89" i="8" s="1"/>
  <c r="W103" i="8"/>
  <c r="X103" i="8"/>
  <c r="Y103" i="8" s="1"/>
  <c r="X40" i="8"/>
  <c r="Y40" i="8" s="1"/>
  <c r="W40" i="8"/>
  <c r="W99" i="8"/>
  <c r="X20" i="8"/>
  <c r="Y20" i="8" s="1"/>
  <c r="W20" i="8"/>
  <c r="X17" i="8"/>
  <c r="Y17" i="8" s="1"/>
  <c r="W17" i="8"/>
  <c r="W69" i="8"/>
  <c r="X69" i="8"/>
  <c r="Y69" i="8" s="1"/>
  <c r="W49" i="8"/>
  <c r="X49" i="8"/>
  <c r="Y49" i="8" s="1"/>
  <c r="W4" i="8"/>
  <c r="X4" i="8"/>
  <c r="Y4" i="8" s="1"/>
  <c r="W97" i="8"/>
  <c r="X97" i="8"/>
  <c r="Y97" i="8" s="1"/>
  <c r="X94" i="8"/>
  <c r="Y94" i="8" s="1"/>
  <c r="W94" i="8"/>
  <c r="X178" i="8"/>
  <c r="Y178" i="8" s="1"/>
  <c r="W178" i="8"/>
  <c r="W63" i="8"/>
  <c r="X63" i="8"/>
  <c r="Y63" i="8" s="1"/>
  <c r="W79" i="8"/>
  <c r="X79" i="8"/>
  <c r="Y79" i="8" s="1"/>
  <c r="W42" i="8"/>
  <c r="X42" i="8"/>
  <c r="Y42" i="8" s="1"/>
  <c r="W95" i="8"/>
  <c r="X95" i="8"/>
  <c r="Y95" i="8" s="1"/>
  <c r="X171" i="8"/>
  <c r="Y171" i="8" s="1"/>
  <c r="W171" i="8"/>
  <c r="CV136" i="8"/>
  <c r="CW136" i="8" s="1"/>
  <c r="V136" i="8"/>
  <c r="U136" i="8"/>
  <c r="X154" i="8"/>
  <c r="Y154" i="8" s="1"/>
  <c r="W154" i="8"/>
  <c r="CV108" i="8"/>
  <c r="CW108" i="8" s="1"/>
  <c r="V108" i="8"/>
  <c r="U108" i="8"/>
  <c r="CV189" i="8"/>
  <c r="CW189" i="8" s="1"/>
  <c r="V189" i="8"/>
  <c r="U189" i="8"/>
  <c r="CV65" i="8"/>
  <c r="CW65" i="8" s="1"/>
  <c r="V65" i="8"/>
  <c r="U65" i="8"/>
  <c r="CV193" i="8"/>
  <c r="CW193" i="8" s="1"/>
  <c r="V193" i="8"/>
  <c r="U193" i="8"/>
  <c r="CV73" i="8"/>
  <c r="CW73" i="8" s="1"/>
  <c r="V73" i="8"/>
  <c r="U73" i="8"/>
  <c r="CV187" i="8"/>
  <c r="CW187" i="8" s="1"/>
  <c r="V187" i="8"/>
  <c r="U187" i="8"/>
  <c r="CV173" i="8"/>
  <c r="CW173" i="8" s="1"/>
  <c r="V173" i="8"/>
  <c r="U173" i="8"/>
  <c r="CV209" i="8"/>
  <c r="CW209" i="8" s="1"/>
  <c r="V209" i="8"/>
  <c r="U209" i="8"/>
  <c r="CV167" i="8"/>
  <c r="CW167" i="8" s="1"/>
  <c r="V167" i="8"/>
  <c r="U167" i="8"/>
  <c r="CV162" i="8"/>
  <c r="CW162" i="8" s="1"/>
  <c r="V162" i="8"/>
  <c r="U162" i="8"/>
  <c r="CV37" i="8"/>
  <c r="CW37" i="8" s="1"/>
  <c r="V37" i="8"/>
  <c r="U37" i="8"/>
  <c r="CV148" i="8"/>
  <c r="CW148" i="8" s="1"/>
  <c r="V148" i="8"/>
  <c r="U148" i="8"/>
  <c r="CV110" i="8"/>
  <c r="CW110" i="8" s="1"/>
  <c r="V110" i="8"/>
  <c r="U110" i="8"/>
  <c r="CV152" i="8"/>
  <c r="CW152" i="8" s="1"/>
  <c r="V152" i="8"/>
  <c r="U152" i="8"/>
  <c r="CV25" i="8"/>
  <c r="CW25" i="8" s="1"/>
  <c r="U25" i="8"/>
  <c r="V25" i="8"/>
  <c r="CV41" i="8"/>
  <c r="V41" i="8"/>
  <c r="U41" i="8"/>
  <c r="X107" i="8"/>
  <c r="Y107" i="8" s="1"/>
  <c r="W107" i="8"/>
  <c r="W127" i="8"/>
  <c r="X127" i="8"/>
  <c r="Y127" i="8" s="1"/>
  <c r="W68" i="8"/>
  <c r="X68" i="8"/>
  <c r="Y68" i="8" s="1"/>
  <c r="W82" i="8"/>
  <c r="X82" i="8"/>
  <c r="Y82" i="8" s="1"/>
  <c r="W100" i="8"/>
  <c r="X100" i="8"/>
  <c r="Y100" i="8" s="1"/>
  <c r="X9" i="8"/>
  <c r="Y9" i="8" s="1"/>
  <c r="W9" i="8"/>
  <c r="W156" i="8"/>
  <c r="X156" i="8"/>
  <c r="Y156" i="8" s="1"/>
  <c r="X210" i="8"/>
  <c r="Y210" i="8" s="1"/>
  <c r="W210" i="8"/>
  <c r="X29" i="8"/>
  <c r="Y29" i="8" s="1"/>
  <c r="W29" i="8"/>
  <c r="W71" i="8"/>
  <c r="X71" i="8"/>
  <c r="Y71" i="8" s="1"/>
  <c r="W11" i="8"/>
  <c r="X11" i="8"/>
  <c r="Y11" i="8" s="1"/>
  <c r="W84" i="8"/>
  <c r="X84" i="8"/>
  <c r="Y84" i="8" s="1"/>
  <c r="X24" i="8"/>
  <c r="Y24" i="8" s="1"/>
  <c r="W24" i="8"/>
  <c r="W5" i="8"/>
  <c r="X5" i="8"/>
  <c r="Y5" i="8" s="1"/>
  <c r="X159" i="8"/>
  <c r="Y159" i="8" s="1"/>
  <c r="W159" i="8"/>
  <c r="W201" i="8"/>
  <c r="X201" i="8"/>
  <c r="Y201" i="8" s="1"/>
  <c r="W145" i="8"/>
  <c r="X145" i="8"/>
  <c r="Y145" i="8" s="1"/>
  <c r="X96" i="8"/>
  <c r="Y96" i="8" s="1"/>
  <c r="W96" i="8"/>
  <c r="X67" i="8"/>
  <c r="Y67" i="8" s="1"/>
  <c r="W67" i="8"/>
  <c r="W88" i="8"/>
  <c r="X88" i="8"/>
  <c r="Y88" i="8" s="1"/>
  <c r="X139" i="8"/>
  <c r="Y139" i="8" s="1"/>
  <c r="W139" i="8"/>
  <c r="X54" i="8"/>
  <c r="Y54" i="8" s="1"/>
  <c r="W54" i="8"/>
  <c r="CV164" i="8"/>
  <c r="CW164" i="8" s="1"/>
  <c r="V164" i="8"/>
  <c r="U164" i="8"/>
  <c r="CV78" i="8"/>
  <c r="CW78" i="8" s="1"/>
  <c r="V78" i="8"/>
  <c r="U78" i="8"/>
  <c r="CV135" i="8"/>
  <c r="CW135" i="8" s="1"/>
  <c r="V135" i="8"/>
  <c r="U135" i="8"/>
  <c r="CV28" i="8"/>
  <c r="CW28" i="8" s="1"/>
  <c r="U28" i="8"/>
  <c r="V28" i="8"/>
  <c r="CV200" i="8"/>
  <c r="CW200" i="8" s="1"/>
  <c r="V200" i="8"/>
  <c r="U200" i="8"/>
  <c r="CV125" i="8"/>
  <c r="CW125" i="8" s="1"/>
  <c r="V125" i="8"/>
  <c r="U125" i="8"/>
  <c r="CV6" i="8"/>
  <c r="CW6" i="8" s="1"/>
  <c r="U6" i="8"/>
  <c r="V6" i="8"/>
  <c r="CV174" i="8"/>
  <c r="CW174" i="8" s="1"/>
  <c r="V174" i="8"/>
  <c r="U174" i="8"/>
  <c r="U18" i="8"/>
  <c r="CV113" i="8"/>
  <c r="CW113" i="8" s="1"/>
  <c r="V113" i="8"/>
  <c r="U113" i="8"/>
  <c r="CV91" i="8"/>
  <c r="CW91" i="8" s="1"/>
  <c r="V91" i="8"/>
  <c r="U91" i="8"/>
  <c r="CV166" i="8"/>
  <c r="CW166" i="8" s="1"/>
  <c r="V166" i="8"/>
  <c r="U166" i="8"/>
  <c r="CV155" i="8"/>
  <c r="CW155" i="8" s="1"/>
  <c r="V155" i="8"/>
  <c r="U155" i="8"/>
  <c r="CV182" i="8"/>
  <c r="CW182" i="8" s="1"/>
  <c r="V182" i="8"/>
  <c r="U182" i="8"/>
  <c r="CV186" i="8"/>
  <c r="CW186" i="8" s="1"/>
  <c r="V186" i="8"/>
  <c r="U186" i="8"/>
  <c r="CV180" i="8"/>
  <c r="CW180" i="8" s="1"/>
  <c r="V180" i="8"/>
  <c r="U180" i="8"/>
  <c r="W119" i="8"/>
  <c r="X119" i="8"/>
  <c r="Y119" i="8" s="1"/>
  <c r="X198" i="8"/>
  <c r="Y198" i="8" s="1"/>
  <c r="W198" i="8"/>
  <c r="X134" i="8"/>
  <c r="Y134" i="8" s="1"/>
  <c r="W134" i="8"/>
  <c r="X32" i="8"/>
  <c r="Y32" i="8" s="1"/>
  <c r="W32" i="8"/>
  <c r="X46" i="8"/>
  <c r="Y46" i="8" s="1"/>
  <c r="W46" i="8"/>
  <c r="W161" i="8"/>
  <c r="X161" i="8"/>
  <c r="Y161" i="8" s="1"/>
  <c r="W85" i="8"/>
  <c r="X85" i="8"/>
  <c r="Y85" i="8" s="1"/>
  <c r="W153" i="8"/>
  <c r="X153" i="8"/>
  <c r="Y153" i="8" s="1"/>
  <c r="W27" i="8"/>
  <c r="W169" i="8"/>
  <c r="X169" i="8"/>
  <c r="Y169" i="8" s="1"/>
  <c r="W116" i="8"/>
  <c r="X116" i="8"/>
  <c r="Y116" i="8" s="1"/>
  <c r="X150" i="8"/>
  <c r="Y150" i="8" s="1"/>
  <c r="W150" i="8"/>
  <c r="X142" i="8"/>
  <c r="Y142" i="8" s="1"/>
  <c r="W142" i="8"/>
  <c r="W130" i="8"/>
  <c r="X130" i="8"/>
  <c r="Y130" i="8" s="1"/>
  <c r="W21" i="8"/>
  <c r="X21" i="8"/>
  <c r="Y21" i="8" s="1"/>
  <c r="W160" i="8"/>
  <c r="X160" i="8"/>
  <c r="Y160" i="8" s="1"/>
  <c r="X179" i="8"/>
  <c r="Y179" i="8" s="1"/>
  <c r="W179" i="8"/>
  <c r="X115" i="8"/>
  <c r="Y115" i="8" s="1"/>
  <c r="W115" i="8"/>
  <c r="W56" i="8"/>
  <c r="X56" i="8"/>
  <c r="Y56" i="8" s="1"/>
  <c r="CV83" i="8"/>
  <c r="CW83" i="8" s="1"/>
  <c r="V83" i="8"/>
  <c r="U83" i="8"/>
  <c r="CV185" i="8"/>
  <c r="CW185" i="8" s="1"/>
  <c r="V185" i="8"/>
  <c r="U185" i="8"/>
  <c r="CV114" i="8"/>
  <c r="CW114" i="8" s="1"/>
  <c r="V114" i="8"/>
  <c r="U114" i="8"/>
  <c r="CV177" i="8"/>
  <c r="CW177" i="8" s="1"/>
  <c r="V177" i="8"/>
  <c r="U177" i="8"/>
  <c r="CV124" i="8"/>
  <c r="CW124" i="8" s="1"/>
  <c r="V124" i="8"/>
  <c r="U124" i="8"/>
  <c r="CV35" i="8"/>
  <c r="CW35" i="8" s="1"/>
  <c r="V35" i="8"/>
  <c r="U35" i="8"/>
  <c r="CV75" i="8"/>
  <c r="CW75" i="8" s="1"/>
  <c r="V75" i="8"/>
  <c r="U75" i="8"/>
  <c r="CV128" i="8"/>
  <c r="CW128" i="8" s="1"/>
  <c r="V128" i="8"/>
  <c r="U128" i="8"/>
  <c r="CV172" i="8"/>
  <c r="CW172" i="8" s="1"/>
  <c r="V172" i="8"/>
  <c r="U172" i="8"/>
  <c r="X51" i="8"/>
  <c r="Y51" i="8" s="1"/>
  <c r="W51" i="8"/>
  <c r="W64" i="8"/>
  <c r="X64" i="8"/>
  <c r="Y64" i="8" s="1"/>
  <c r="X147" i="8"/>
  <c r="Y147" i="8" s="1"/>
  <c r="W147" i="8"/>
  <c r="X112" i="8"/>
  <c r="Y112" i="8" s="1"/>
  <c r="W112" i="8"/>
  <c r="W39" i="8"/>
  <c r="X39" i="8"/>
  <c r="Y39" i="8" s="1"/>
  <c r="W31" i="8"/>
  <c r="X31" i="8"/>
  <c r="Y31" i="8" s="1"/>
  <c r="X170" i="8"/>
  <c r="Y170" i="8" s="1"/>
  <c r="W170" i="8"/>
  <c r="W138" i="8"/>
  <c r="X138" i="8"/>
  <c r="Y138" i="8" s="1"/>
  <c r="W140" i="8"/>
  <c r="X140" i="8"/>
  <c r="Y140" i="8" s="1"/>
  <c r="W76" i="8"/>
  <c r="X76" i="8"/>
  <c r="Y76" i="8" s="1"/>
  <c r="X146" i="8"/>
  <c r="Y146" i="8" s="1"/>
  <c r="W146" i="8"/>
  <c r="X191" i="8"/>
  <c r="Y191" i="8" s="1"/>
  <c r="W191" i="8"/>
  <c r="X126" i="8"/>
  <c r="Y126" i="8" s="1"/>
  <c r="W126" i="8"/>
  <c r="X104" i="8"/>
  <c r="Y104" i="8" s="1"/>
  <c r="W104" i="8"/>
  <c r="W19" i="8"/>
  <c r="X19" i="8"/>
  <c r="Y19" i="8" s="1"/>
  <c r="W157" i="8"/>
  <c r="X157" i="8"/>
  <c r="Y157" i="8" s="1"/>
  <c r="W33" i="8"/>
  <c r="W44" i="8"/>
  <c r="X44" i="8"/>
  <c r="Y44" i="8" s="1"/>
  <c r="W176" i="8"/>
  <c r="X176" i="8"/>
  <c r="Y176" i="8" s="1"/>
  <c r="W61" i="8"/>
  <c r="X61" i="8"/>
  <c r="Y61" i="8" s="1"/>
  <c r="X120" i="8"/>
  <c r="Y120" i="8" s="1"/>
  <c r="W120" i="8"/>
  <c r="W132" i="8"/>
  <c r="X132" i="8"/>
  <c r="Y132" i="8" s="1"/>
  <c r="CS57" i="8"/>
  <c r="CT57" i="8" s="1"/>
  <c r="CU112" i="8"/>
  <c r="CU113" i="8"/>
  <c r="CU117" i="8"/>
  <c r="CU91" i="8"/>
  <c r="CU106" i="8"/>
  <c r="CU116" i="8"/>
  <c r="CU20" i="8"/>
  <c r="CU9" i="8"/>
  <c r="CU60" i="8"/>
  <c r="CU73" i="8"/>
  <c r="CU36" i="8"/>
  <c r="CU118" i="8"/>
  <c r="CU8" i="8"/>
  <c r="CU25" i="8"/>
  <c r="CU54" i="8"/>
  <c r="CU53" i="8"/>
  <c r="CU18" i="8"/>
  <c r="CU66" i="8"/>
  <c r="CU68" i="8"/>
  <c r="CU11" i="8"/>
  <c r="CU28" i="8"/>
  <c r="CU6" i="8"/>
  <c r="CU98" i="8"/>
  <c r="CU39" i="8"/>
  <c r="CU89" i="8"/>
  <c r="CU15" i="8"/>
  <c r="CU81" i="8"/>
  <c r="CU35" i="8"/>
  <c r="CU57" i="8"/>
  <c r="CU24" i="8"/>
  <c r="CU3" i="8"/>
  <c r="CU122" i="8"/>
  <c r="CU99" i="8"/>
  <c r="CU33" i="8"/>
  <c r="CU56" i="8"/>
  <c r="CU70" i="8"/>
  <c r="CU23" i="8"/>
  <c r="CU49" i="8"/>
  <c r="CU94" i="8"/>
  <c r="CU43" i="8"/>
  <c r="CU50" i="8"/>
  <c r="CU71" i="8"/>
  <c r="CU59" i="8"/>
  <c r="CU114" i="8"/>
  <c r="CU120" i="8"/>
  <c r="CU7" i="8"/>
  <c r="CU95" i="8"/>
  <c r="CU34" i="8"/>
  <c r="CU55" i="8"/>
  <c r="CU64" i="8"/>
  <c r="CU102" i="8"/>
  <c r="CU5" i="8"/>
  <c r="CU107" i="8"/>
  <c r="CU58" i="8"/>
  <c r="CU46" i="8"/>
  <c r="CU90" i="8"/>
  <c r="CU124" i="8"/>
  <c r="CU10" i="8"/>
  <c r="CU78" i="8"/>
  <c r="CU52" i="8"/>
  <c r="CU45" i="8"/>
  <c r="CU27" i="8"/>
  <c r="CU65" i="8"/>
  <c r="CU82" i="8"/>
  <c r="CU111" i="8"/>
  <c r="CU41" i="8"/>
  <c r="CU13" i="8"/>
  <c r="CU12" i="8"/>
  <c r="CU26" i="8"/>
  <c r="CU40" i="8"/>
  <c r="CU87" i="8"/>
  <c r="CU37" i="8"/>
  <c r="CU93" i="8"/>
  <c r="CU97" i="8"/>
  <c r="CU74" i="8"/>
  <c r="CU77" i="8"/>
  <c r="CU100" i="8"/>
  <c r="CU126" i="8"/>
  <c r="CU29" i="8"/>
  <c r="CU48" i="8"/>
  <c r="CU85" i="8"/>
  <c r="CU76" i="8"/>
  <c r="CU104" i="8"/>
  <c r="CU86" i="8"/>
  <c r="CU47" i="8"/>
  <c r="CU121" i="8"/>
  <c r="CU72" i="8"/>
  <c r="CU30" i="8"/>
  <c r="CU69" i="8"/>
  <c r="CU42" i="8"/>
  <c r="CU103" i="8"/>
  <c r="CU38" i="8"/>
  <c r="CU80" i="8"/>
  <c r="CU4" i="8"/>
  <c r="CU115" i="8"/>
  <c r="CU110" i="8"/>
  <c r="CU105" i="8"/>
  <c r="CU67" i="8"/>
  <c r="CU92" i="8"/>
  <c r="CU101" i="8"/>
  <c r="CU79" i="8"/>
  <c r="CU17" i="8"/>
  <c r="CU123" i="8"/>
  <c r="CU2" i="8"/>
  <c r="CU22" i="8"/>
  <c r="CU83" i="8"/>
  <c r="CU62" i="8"/>
  <c r="CU61" i="8"/>
  <c r="C47" i="7"/>
  <c r="X184" i="8" l="1"/>
  <c r="Y184" i="8" s="1"/>
  <c r="X45" i="8"/>
  <c r="Y45" i="8" s="1"/>
  <c r="U92" i="8"/>
  <c r="CV92" i="8"/>
  <c r="CW92" i="8" s="1"/>
  <c r="V92" i="8"/>
  <c r="CV181" i="8"/>
  <c r="CW181" i="8" s="1"/>
  <c r="X197" i="8"/>
  <c r="Y197" i="8" s="1"/>
  <c r="V117" i="8"/>
  <c r="V106" i="8"/>
  <c r="U45" i="8"/>
  <c r="CV117" i="8"/>
  <c r="CW117" i="8" s="1"/>
  <c r="X117" i="8" s="1"/>
  <c r="Y117" i="8" s="1"/>
  <c r="U158" i="8"/>
  <c r="W203" i="8"/>
  <c r="X48" i="8"/>
  <c r="Y48" i="8" s="1"/>
  <c r="V48" i="8"/>
  <c r="U48" i="8"/>
  <c r="U188" i="8"/>
  <c r="X87" i="8"/>
  <c r="Y87" i="8" s="1"/>
  <c r="AG87" i="8" s="1"/>
  <c r="CV118" i="8"/>
  <c r="CW118" i="8" s="1"/>
  <c r="X118" i="8" s="1"/>
  <c r="Y118" i="8" s="1"/>
  <c r="X196" i="8"/>
  <c r="Y196" i="8" s="1"/>
  <c r="W123" i="8"/>
  <c r="V204" i="8"/>
  <c r="AG93" i="8"/>
  <c r="G93" i="10"/>
  <c r="CV204" i="8"/>
  <c r="CW204" i="8" s="1"/>
  <c r="W204" i="8" s="1"/>
  <c r="U149" i="8"/>
  <c r="CS144" i="8"/>
  <c r="CT144" i="8" s="1"/>
  <c r="V144" i="8" s="1"/>
  <c r="CV163" i="8"/>
  <c r="CW163" i="8" s="1"/>
  <c r="V163" i="8"/>
  <c r="U163" i="8"/>
  <c r="X62" i="8"/>
  <c r="Y62" i="8" s="1"/>
  <c r="W62" i="8"/>
  <c r="CV175" i="8"/>
  <c r="CW175" i="8" s="1"/>
  <c r="V10" i="8"/>
  <c r="U199" i="8"/>
  <c r="V7" i="8"/>
  <c r="CV149" i="8"/>
  <c r="CW149" i="8" s="1"/>
  <c r="V23" i="8"/>
  <c r="U7" i="8"/>
  <c r="X23" i="8"/>
  <c r="Y23" i="8" s="1"/>
  <c r="AC23" i="8" s="1"/>
  <c r="W23" i="8"/>
  <c r="CV86" i="8"/>
  <c r="CW86" i="8" s="1"/>
  <c r="W86" i="8" s="1"/>
  <c r="U175" i="8"/>
  <c r="X111" i="8"/>
  <c r="Y111" i="8" s="1"/>
  <c r="AC111" i="8" s="1"/>
  <c r="X47" i="8"/>
  <c r="Y47" i="8" s="1"/>
  <c r="AC47" i="8" s="1"/>
  <c r="U10" i="8"/>
  <c r="U118" i="8"/>
  <c r="V199" i="8"/>
  <c r="U208" i="8"/>
  <c r="U23" i="8"/>
  <c r="CV18" i="8"/>
  <c r="CW18" i="8" s="1"/>
  <c r="W18" i="8" s="1"/>
  <c r="B60" i="7"/>
  <c r="C60" i="7" s="1"/>
  <c r="V158" i="8"/>
  <c r="AC120" i="8"/>
  <c r="G120" i="10"/>
  <c r="AG104" i="8"/>
  <c r="G104" i="10"/>
  <c r="AG117" i="8"/>
  <c r="G117" i="10"/>
  <c r="AC191" i="8"/>
  <c r="G191" i="10"/>
  <c r="AC112" i="8"/>
  <c r="G112" i="10"/>
  <c r="AC56" i="8"/>
  <c r="G56" i="10"/>
  <c r="AC21" i="8"/>
  <c r="G21" i="10"/>
  <c r="AC116" i="8"/>
  <c r="G116" i="10"/>
  <c r="AC169" i="8"/>
  <c r="G169" i="10"/>
  <c r="AC27" i="8"/>
  <c r="G27" i="10"/>
  <c r="AC85" i="8"/>
  <c r="G85" i="10"/>
  <c r="AC161" i="8"/>
  <c r="G161" i="10"/>
  <c r="AC119" i="8"/>
  <c r="G119" i="10"/>
  <c r="AC54" i="8"/>
  <c r="G54" i="10"/>
  <c r="AC96" i="8"/>
  <c r="G96" i="10"/>
  <c r="AC29" i="8"/>
  <c r="G29" i="10"/>
  <c r="AC107" i="8"/>
  <c r="G107" i="10"/>
  <c r="AC48" i="8"/>
  <c r="G48" i="10"/>
  <c r="AC171" i="8"/>
  <c r="G171" i="10"/>
  <c r="AC178" i="8"/>
  <c r="G178" i="10"/>
  <c r="AG123" i="8"/>
  <c r="G123" i="10"/>
  <c r="AC20" i="8"/>
  <c r="G20" i="10"/>
  <c r="AC99" i="8"/>
  <c r="G99" i="10"/>
  <c r="U72" i="8"/>
  <c r="AG43" i="8"/>
  <c r="G43" i="10"/>
  <c r="AC61" i="8"/>
  <c r="G61" i="10"/>
  <c r="AC44" i="8"/>
  <c r="G44" i="10"/>
  <c r="AC33" i="8"/>
  <c r="G33" i="10"/>
  <c r="AC19" i="8"/>
  <c r="G19" i="10"/>
  <c r="AG184" i="8"/>
  <c r="G184" i="10"/>
  <c r="AC140" i="8"/>
  <c r="G140" i="10"/>
  <c r="AG39" i="8"/>
  <c r="G39" i="10"/>
  <c r="AG179" i="8"/>
  <c r="G179" i="10"/>
  <c r="AG142" i="8"/>
  <c r="G142" i="10"/>
  <c r="AG32" i="8"/>
  <c r="G32" i="10"/>
  <c r="AC198" i="8"/>
  <c r="G198" i="10"/>
  <c r="AG45" i="8"/>
  <c r="G45" i="10"/>
  <c r="AC145" i="8"/>
  <c r="G145" i="10"/>
  <c r="AC11" i="8"/>
  <c r="G11" i="10"/>
  <c r="AC82" i="8"/>
  <c r="G82" i="10"/>
  <c r="AC127" i="8"/>
  <c r="G127" i="10"/>
  <c r="AC95" i="8"/>
  <c r="G95" i="10"/>
  <c r="AC42" i="8"/>
  <c r="G42" i="10"/>
  <c r="AC63" i="8"/>
  <c r="G63" i="10"/>
  <c r="AG196" i="8"/>
  <c r="G196" i="10"/>
  <c r="AC69" i="8"/>
  <c r="G69" i="10"/>
  <c r="AC197" i="8"/>
  <c r="G197" i="10"/>
  <c r="AC89" i="8"/>
  <c r="G89" i="10"/>
  <c r="AC126" i="8"/>
  <c r="G126" i="10"/>
  <c r="AG146" i="8"/>
  <c r="G146" i="10"/>
  <c r="AC170" i="8"/>
  <c r="G170" i="10"/>
  <c r="AG147" i="8"/>
  <c r="G147" i="10"/>
  <c r="AC51" i="8"/>
  <c r="G51" i="10"/>
  <c r="AC160" i="8"/>
  <c r="G160" i="10"/>
  <c r="AC130" i="8"/>
  <c r="G130" i="10"/>
  <c r="G111" i="10"/>
  <c r="AG153" i="8"/>
  <c r="G153" i="10"/>
  <c r="AC139" i="8"/>
  <c r="G139" i="10"/>
  <c r="AC67" i="8"/>
  <c r="G67" i="10"/>
  <c r="AC159" i="8"/>
  <c r="G159" i="10"/>
  <c r="AC24" i="8"/>
  <c r="G24" i="10"/>
  <c r="AC203" i="8"/>
  <c r="G203" i="10"/>
  <c r="AC210" i="8"/>
  <c r="G210" i="10"/>
  <c r="AG9" i="8"/>
  <c r="G9" i="10"/>
  <c r="AG94" i="8"/>
  <c r="G94" i="10"/>
  <c r="AC17" i="8"/>
  <c r="G17" i="10"/>
  <c r="AC40" i="8"/>
  <c r="G40" i="10"/>
  <c r="AC15" i="8"/>
  <c r="G15" i="10"/>
  <c r="CS205" i="8"/>
  <c r="CT205" i="8" s="1"/>
  <c r="CV205" i="8" s="1"/>
  <c r="CW205" i="8" s="1"/>
  <c r="W205" i="8" s="1"/>
  <c r="U60" i="8"/>
  <c r="CV60" i="8"/>
  <c r="CW60" i="8" s="1"/>
  <c r="V60" i="8"/>
  <c r="AG132" i="8"/>
  <c r="G132" i="10"/>
  <c r="AC176" i="8"/>
  <c r="G176" i="10"/>
  <c r="AC157" i="8"/>
  <c r="G157" i="10"/>
  <c r="AG76" i="8"/>
  <c r="G76" i="10"/>
  <c r="AC138" i="8"/>
  <c r="G138" i="10"/>
  <c r="AC31" i="8"/>
  <c r="G31" i="10"/>
  <c r="AC64" i="8"/>
  <c r="G64" i="10"/>
  <c r="AC115" i="8"/>
  <c r="G115" i="10"/>
  <c r="AC150" i="8"/>
  <c r="G150" i="10"/>
  <c r="AC46" i="8"/>
  <c r="G46" i="10"/>
  <c r="AG134" i="8"/>
  <c r="G134" i="10"/>
  <c r="AG88" i="8"/>
  <c r="G88" i="10"/>
  <c r="AC201" i="8"/>
  <c r="G201" i="10"/>
  <c r="AG5" i="8"/>
  <c r="G5" i="10"/>
  <c r="AC84" i="8"/>
  <c r="G84" i="10"/>
  <c r="AG71" i="8"/>
  <c r="G71" i="10"/>
  <c r="AG156" i="8"/>
  <c r="G156" i="10"/>
  <c r="AG100" i="8"/>
  <c r="G100" i="10"/>
  <c r="AC68" i="8"/>
  <c r="G68" i="10"/>
  <c r="AG154" i="8"/>
  <c r="G154" i="10"/>
  <c r="G23" i="10"/>
  <c r="AC79" i="8"/>
  <c r="G79" i="10"/>
  <c r="AC97" i="8"/>
  <c r="G97" i="10"/>
  <c r="AC4" i="8"/>
  <c r="G4" i="10"/>
  <c r="AC49" i="8"/>
  <c r="G49" i="10"/>
  <c r="AC103" i="8"/>
  <c r="G103" i="10"/>
  <c r="AC80" i="8"/>
  <c r="G80" i="10"/>
  <c r="AC8" i="8"/>
  <c r="G8" i="10"/>
  <c r="CV14" i="8"/>
  <c r="V208" i="8"/>
  <c r="CV72" i="8"/>
  <c r="CW72" i="8" s="1"/>
  <c r="W72" i="8" s="1"/>
  <c r="V205" i="8"/>
  <c r="U181" i="8"/>
  <c r="CV77" i="8"/>
  <c r="CW77" i="8" s="1"/>
  <c r="X77" i="8" s="1"/>
  <c r="Y77" i="8" s="1"/>
  <c r="U14" i="8"/>
  <c r="U77" i="8"/>
  <c r="CW41" i="8"/>
  <c r="W41" i="8" s="1"/>
  <c r="V168" i="8"/>
  <c r="U168" i="8"/>
  <c r="CV168" i="8"/>
  <c r="CW168" i="8" s="1"/>
  <c r="CV195" i="8"/>
  <c r="CW195" i="8" s="1"/>
  <c r="V195" i="8"/>
  <c r="U195" i="8"/>
  <c r="X22" i="8"/>
  <c r="CV106" i="8"/>
  <c r="CW106" i="8" s="1"/>
  <c r="W106" i="8" s="1"/>
  <c r="U74" i="8"/>
  <c r="CV57" i="8"/>
  <c r="CW57" i="8" s="1"/>
  <c r="V57" i="8"/>
  <c r="U57" i="8"/>
  <c r="W35" i="8"/>
  <c r="X35" i="8"/>
  <c r="Y35" i="8" s="1"/>
  <c r="W114" i="8"/>
  <c r="X114" i="8"/>
  <c r="Y114" i="8" s="1"/>
  <c r="W180" i="8"/>
  <c r="X180" i="8"/>
  <c r="Y180" i="8" s="1"/>
  <c r="X166" i="8"/>
  <c r="Y166" i="8" s="1"/>
  <c r="W166" i="8"/>
  <c r="X174" i="8"/>
  <c r="Y174" i="8" s="1"/>
  <c r="W174" i="8"/>
  <c r="W28" i="8"/>
  <c r="X28" i="8"/>
  <c r="Y28" i="8" s="1"/>
  <c r="W164" i="8"/>
  <c r="X164" i="8"/>
  <c r="Y164" i="8" s="1"/>
  <c r="W25" i="8"/>
  <c r="X25" i="8"/>
  <c r="Y25" i="8" s="1"/>
  <c r="X110" i="8"/>
  <c r="Y110" i="8" s="1"/>
  <c r="W110" i="8"/>
  <c r="X162" i="8"/>
  <c r="Y162" i="8" s="1"/>
  <c r="W162" i="8"/>
  <c r="W209" i="8"/>
  <c r="X209" i="8"/>
  <c r="Y209" i="8" s="1"/>
  <c r="W193" i="8"/>
  <c r="X193" i="8"/>
  <c r="Y193" i="8" s="1"/>
  <c r="X2" i="8"/>
  <c r="Y2" i="8" s="1"/>
  <c r="W2" i="8"/>
  <c r="X194" i="8"/>
  <c r="Y194" i="8" s="1"/>
  <c r="W194" i="8"/>
  <c r="W208" i="8"/>
  <c r="X208" i="8"/>
  <c r="Y208" i="8" s="1"/>
  <c r="X190" i="8"/>
  <c r="Y190" i="8" s="1"/>
  <c r="W190" i="8"/>
  <c r="X75" i="8"/>
  <c r="Y75" i="8" s="1"/>
  <c r="W75" i="8"/>
  <c r="W177" i="8"/>
  <c r="X177" i="8"/>
  <c r="Y177" i="8" s="1"/>
  <c r="X155" i="8"/>
  <c r="Y155" i="8" s="1"/>
  <c r="W155" i="8"/>
  <c r="W200" i="8"/>
  <c r="X200" i="8"/>
  <c r="Y200" i="8" s="1"/>
  <c r="X78" i="8"/>
  <c r="Y78" i="8" s="1"/>
  <c r="W78" i="8"/>
  <c r="X37" i="8"/>
  <c r="Y37" i="8" s="1"/>
  <c r="W37" i="8"/>
  <c r="X199" i="8"/>
  <c r="Y199" i="8" s="1"/>
  <c r="W199" i="8"/>
  <c r="W73" i="8"/>
  <c r="X73" i="8"/>
  <c r="Y73" i="8" s="1"/>
  <c r="W108" i="8"/>
  <c r="X108" i="8"/>
  <c r="Y108" i="8" s="1"/>
  <c r="X206" i="8"/>
  <c r="Y206" i="8" s="1"/>
  <c r="W206" i="8"/>
  <c r="X207" i="8"/>
  <c r="Y207" i="8" s="1"/>
  <c r="W207" i="8"/>
  <c r="X158" i="8"/>
  <c r="Y158" i="8" s="1"/>
  <c r="W158" i="8"/>
  <c r="X128" i="8"/>
  <c r="Y128" i="8" s="1"/>
  <c r="W128" i="8"/>
  <c r="W181" i="8"/>
  <c r="X181" i="8"/>
  <c r="Y181" i="8" s="1"/>
  <c r="X83" i="8"/>
  <c r="Y83" i="8" s="1"/>
  <c r="W83" i="8"/>
  <c r="X182" i="8"/>
  <c r="Y182" i="8" s="1"/>
  <c r="W182" i="8"/>
  <c r="W113" i="8"/>
  <c r="X113" i="8"/>
  <c r="Y113" i="8" s="1"/>
  <c r="X125" i="8"/>
  <c r="Y125" i="8" s="1"/>
  <c r="W125" i="8"/>
  <c r="W135" i="8"/>
  <c r="X135" i="8"/>
  <c r="Y135" i="8" s="1"/>
  <c r="W148" i="8"/>
  <c r="X148" i="8"/>
  <c r="Y148" i="8" s="1"/>
  <c r="X187" i="8"/>
  <c r="Y187" i="8" s="1"/>
  <c r="W187" i="8"/>
  <c r="W189" i="8"/>
  <c r="X189" i="8"/>
  <c r="Y189" i="8" s="1"/>
  <c r="X183" i="8"/>
  <c r="Y183" i="8" s="1"/>
  <c r="W183" i="8"/>
  <c r="W53" i="8"/>
  <c r="X53" i="8"/>
  <c r="Y53" i="8" s="1"/>
  <c r="W188" i="8"/>
  <c r="X188" i="8"/>
  <c r="Y188" i="8" s="1"/>
  <c r="W192" i="8"/>
  <c r="X192" i="8"/>
  <c r="Y192" i="8" s="1"/>
  <c r="W30" i="8"/>
  <c r="X30" i="8"/>
  <c r="Y30" i="8" s="1"/>
  <c r="X133" i="8"/>
  <c r="Y133" i="8" s="1"/>
  <c r="W133" i="8"/>
  <c r="W172" i="8"/>
  <c r="X172" i="8"/>
  <c r="Y172" i="8" s="1"/>
  <c r="W124" i="8"/>
  <c r="X124" i="8"/>
  <c r="Y124" i="8" s="1"/>
  <c r="W185" i="8"/>
  <c r="X185" i="8"/>
  <c r="Y185" i="8" s="1"/>
  <c r="X186" i="8"/>
  <c r="Y186" i="8" s="1"/>
  <c r="W186" i="8"/>
  <c r="X91" i="8"/>
  <c r="Y91" i="8" s="1"/>
  <c r="W91" i="8"/>
  <c r="X6" i="8"/>
  <c r="Y6" i="8" s="1"/>
  <c r="W6" i="8"/>
  <c r="W10" i="8"/>
  <c r="X10" i="8"/>
  <c r="Y10" i="8" s="1"/>
  <c r="W152" i="8"/>
  <c r="X152" i="8"/>
  <c r="Y152" i="8" s="1"/>
  <c r="W77" i="8"/>
  <c r="X167" i="8"/>
  <c r="Y167" i="8" s="1"/>
  <c r="W167" i="8"/>
  <c r="W173" i="8"/>
  <c r="X173" i="8"/>
  <c r="Y173" i="8" s="1"/>
  <c r="W65" i="8"/>
  <c r="X65" i="8"/>
  <c r="Y65" i="8" s="1"/>
  <c r="X136" i="8"/>
  <c r="Y136" i="8" s="1"/>
  <c r="W136" i="8"/>
  <c r="W16" i="8"/>
  <c r="X16" i="8"/>
  <c r="Y16" i="8" s="1"/>
  <c r="X141" i="8"/>
  <c r="Y141" i="8" s="1"/>
  <c r="W141" i="8"/>
  <c r="W129" i="8"/>
  <c r="X129" i="8"/>
  <c r="Y129" i="8" s="1"/>
  <c r="W58" i="8"/>
  <c r="X58" i="8"/>
  <c r="Y58" i="8" s="1"/>
  <c r="X151" i="8"/>
  <c r="Y151" i="8" s="1"/>
  <c r="W151" i="8"/>
  <c r="W122" i="8"/>
  <c r="X122" i="8"/>
  <c r="Y122" i="8" s="1"/>
  <c r="W74" i="8"/>
  <c r="X74" i="8"/>
  <c r="Y74" i="8" s="1"/>
  <c r="W92" i="8" l="1"/>
  <c r="X92" i="8"/>
  <c r="Y92" i="8" s="1"/>
  <c r="W117" i="8"/>
  <c r="G87" i="10"/>
  <c r="X86" i="8"/>
  <c r="Y86" i="8" s="1"/>
  <c r="W118" i="8"/>
  <c r="U144" i="8"/>
  <c r="CV144" i="8"/>
  <c r="CW144" i="8" s="1"/>
  <c r="X144" i="8" s="1"/>
  <c r="Y144" i="8" s="1"/>
  <c r="AC144" i="8" s="1"/>
  <c r="U205" i="8"/>
  <c r="X204" i="8"/>
  <c r="Y204" i="8" s="1"/>
  <c r="W163" i="8"/>
  <c r="X163" i="8"/>
  <c r="Y163" i="8" s="1"/>
  <c r="X18" i="8"/>
  <c r="Y18" i="8" s="1"/>
  <c r="AG62" i="8"/>
  <c r="G62" i="10"/>
  <c r="W175" i="8"/>
  <c r="X175" i="8"/>
  <c r="Y175" i="8" s="1"/>
  <c r="G47" i="10"/>
  <c r="W149" i="8"/>
  <c r="X149" i="8"/>
  <c r="Y149" i="8" s="1"/>
  <c r="AC173" i="8"/>
  <c r="G173" i="10"/>
  <c r="AC183" i="8"/>
  <c r="G183" i="10"/>
  <c r="AG86" i="8"/>
  <c r="G86" i="10"/>
  <c r="AC78" i="8"/>
  <c r="G78" i="10"/>
  <c r="AC141" i="8"/>
  <c r="G141" i="10"/>
  <c r="AC189" i="8"/>
  <c r="G189" i="10"/>
  <c r="AC108" i="8"/>
  <c r="G108" i="10"/>
  <c r="AC200" i="8"/>
  <c r="G200" i="10"/>
  <c r="AG74" i="8"/>
  <c r="G74" i="10"/>
  <c r="AG129" i="8"/>
  <c r="G129" i="10"/>
  <c r="AC16" i="8"/>
  <c r="G16" i="10"/>
  <c r="AG65" i="8"/>
  <c r="G65" i="10"/>
  <c r="AC6" i="8"/>
  <c r="G6" i="10"/>
  <c r="AC186" i="8"/>
  <c r="G186" i="10"/>
  <c r="AC133" i="8"/>
  <c r="G133" i="10"/>
  <c r="AC118" i="8"/>
  <c r="G118" i="10"/>
  <c r="AC83" i="8"/>
  <c r="G83" i="10"/>
  <c r="AC128" i="8"/>
  <c r="G128" i="10"/>
  <c r="AG207" i="8"/>
  <c r="G207" i="10"/>
  <c r="AC199" i="8"/>
  <c r="G199" i="10"/>
  <c r="AC155" i="8"/>
  <c r="G155" i="10"/>
  <c r="AG75" i="8"/>
  <c r="G75" i="10"/>
  <c r="AC110" i="8"/>
  <c r="G110" i="10"/>
  <c r="AC174" i="8"/>
  <c r="G174" i="10"/>
  <c r="AG77" i="8"/>
  <c r="G77" i="10"/>
  <c r="AG187" i="8"/>
  <c r="G187" i="10"/>
  <c r="AC158" i="8"/>
  <c r="G158" i="10"/>
  <c r="AC162" i="8"/>
  <c r="G162" i="10"/>
  <c r="AC136" i="8"/>
  <c r="G136" i="10"/>
  <c r="AG124" i="8"/>
  <c r="G124" i="10"/>
  <c r="AC53" i="8"/>
  <c r="G53" i="10"/>
  <c r="AC113" i="8"/>
  <c r="G113" i="10"/>
  <c r="AC204" i="8"/>
  <c r="G204" i="10"/>
  <c r="G144" i="10"/>
  <c r="AC209" i="8"/>
  <c r="G209" i="10"/>
  <c r="AC164" i="8"/>
  <c r="G164" i="10"/>
  <c r="AG35" i="8"/>
  <c r="G35" i="10"/>
  <c r="AC151" i="8"/>
  <c r="G151" i="10"/>
  <c r="AC167" i="8"/>
  <c r="G167" i="10"/>
  <c r="AC10" i="8"/>
  <c r="G10" i="10"/>
  <c r="AG185" i="8"/>
  <c r="G185" i="10"/>
  <c r="AG172" i="8"/>
  <c r="G172" i="10"/>
  <c r="AC30" i="8"/>
  <c r="G30" i="10"/>
  <c r="AC188" i="8"/>
  <c r="G188" i="10"/>
  <c r="AG148" i="8"/>
  <c r="G148" i="10"/>
  <c r="AG181" i="8"/>
  <c r="G181" i="10"/>
  <c r="AG73" i="8"/>
  <c r="G73" i="10"/>
  <c r="AC18" i="8"/>
  <c r="G18" i="10"/>
  <c r="AC177" i="8"/>
  <c r="G177" i="10"/>
  <c r="AC193" i="8"/>
  <c r="G193" i="10"/>
  <c r="AC25" i="8"/>
  <c r="G25" i="10"/>
  <c r="AG28" i="8"/>
  <c r="G28" i="10"/>
  <c r="AG114" i="8"/>
  <c r="G114" i="10"/>
  <c r="AC122" i="8"/>
  <c r="G122" i="10"/>
  <c r="AC91" i="8"/>
  <c r="G91" i="10"/>
  <c r="AG125" i="8"/>
  <c r="G125" i="10"/>
  <c r="AC206" i="8"/>
  <c r="G206" i="10"/>
  <c r="AC190" i="8"/>
  <c r="G190" i="10"/>
  <c r="AC166" i="8"/>
  <c r="G166" i="10"/>
  <c r="W60" i="8"/>
  <c r="X60" i="8"/>
  <c r="Y60" i="8" s="1"/>
  <c r="AC58" i="8"/>
  <c r="G58" i="10"/>
  <c r="AC182" i="8"/>
  <c r="G182" i="10"/>
  <c r="AG37" i="8"/>
  <c r="G37" i="10"/>
  <c r="AC194" i="8"/>
  <c r="G194" i="10"/>
  <c r="AC152" i="8"/>
  <c r="G152" i="10"/>
  <c r="AC192" i="8"/>
  <c r="G192" i="10"/>
  <c r="AC135" i="8"/>
  <c r="G135" i="10"/>
  <c r="AC208" i="8"/>
  <c r="G208" i="10"/>
  <c r="AC180" i="8"/>
  <c r="G180" i="10"/>
  <c r="X205" i="8"/>
  <c r="Y205" i="8" s="1"/>
  <c r="X106" i="8"/>
  <c r="Y106" i="8" s="1"/>
  <c r="X72" i="8"/>
  <c r="Y72" i="8" s="1"/>
  <c r="B61" i="7"/>
  <c r="C61" i="7" s="1"/>
  <c r="Y22" i="8"/>
  <c r="X41" i="8"/>
  <c r="Y41" i="8" s="1"/>
  <c r="X195" i="8"/>
  <c r="Y195" i="8" s="1"/>
  <c r="W195" i="8"/>
  <c r="W168" i="8"/>
  <c r="X168" i="8"/>
  <c r="Y168" i="8" s="1"/>
  <c r="W57" i="8"/>
  <c r="X57" i="8"/>
  <c r="Y57" i="8" s="1"/>
  <c r="AC92" i="8" l="1"/>
  <c r="G92" i="10"/>
  <c r="W144" i="8"/>
  <c r="AC163" i="8"/>
  <c r="G163" i="10"/>
  <c r="G175" i="10"/>
  <c r="AC175" i="8"/>
  <c r="G149" i="10"/>
  <c r="AG149" i="8"/>
  <c r="AC205" i="8"/>
  <c r="G205" i="10"/>
  <c r="AG57" i="8"/>
  <c r="G57" i="10"/>
  <c r="AC72" i="8"/>
  <c r="G72" i="10"/>
  <c r="AC168" i="8"/>
  <c r="G168" i="10"/>
  <c r="AC41" i="8"/>
  <c r="G41" i="10"/>
  <c r="AC106" i="8"/>
  <c r="G106" i="10"/>
  <c r="AC60" i="8"/>
  <c r="G60" i="10"/>
  <c r="AC22" i="8"/>
  <c r="G22" i="10"/>
  <c r="AC195" i="8"/>
  <c r="G195" i="10"/>
  <c r="AF2" i="8"/>
  <c r="AG2" i="8" l="1"/>
  <c r="B40" i="7" l="1"/>
  <c r="C40" i="7" s="1"/>
  <c r="B41" i="7" l="1"/>
  <c r="C41" i="7" s="1"/>
  <c r="E2" i="10"/>
  <c r="C48" i="7" l="1"/>
  <c r="B33" i="7"/>
  <c r="C33" i="7" s="1"/>
  <c r="CW13" i="8" s="1"/>
  <c r="B27" i="7"/>
  <c r="C27" i="7" s="1"/>
  <c r="G2" i="10"/>
  <c r="AC2" i="8"/>
  <c r="AB2" i="8"/>
  <c r="B34" i="7" s="1"/>
  <c r="C34" i="7" s="1"/>
  <c r="CW14" i="8" s="1"/>
  <c r="C55" i="7"/>
  <c r="CW36" i="8" s="1"/>
  <c r="F2" i="10"/>
  <c r="B28" i="7"/>
  <c r="C28" i="7" s="1"/>
  <c r="CW7" i="8" s="1"/>
  <c r="W7" i="8" l="1"/>
  <c r="X7" i="8"/>
  <c r="W13" i="8"/>
  <c r="X13" i="8"/>
  <c r="Y13" i="8" s="1"/>
  <c r="W36" i="8"/>
  <c r="X36" i="8"/>
  <c r="Y36" i="8" s="1"/>
  <c r="X14" i="8"/>
  <c r="Y14" i="8" s="1"/>
  <c r="W14" i="8"/>
  <c r="AG13" i="8" l="1"/>
  <c r="G13" i="10"/>
  <c r="AC14" i="8"/>
  <c r="G14" i="10"/>
  <c r="AC36" i="8"/>
  <c r="G36" i="10"/>
  <c r="Y7" i="8"/>
  <c r="B62" i="7"/>
  <c r="C62" i="7" s="1"/>
  <c r="B42" i="7"/>
  <c r="C42" i="7" s="1"/>
  <c r="AC7" i="8" l="1"/>
  <c r="B35" i="7" s="1"/>
  <c r="C35" i="7" s="1"/>
  <c r="G7" i="10"/>
  <c r="B29" i="7"/>
  <c r="C29" i="7" s="1"/>
</calcChain>
</file>

<file path=xl/sharedStrings.xml><?xml version="1.0" encoding="utf-8"?>
<sst xmlns="http://schemas.openxmlformats.org/spreadsheetml/2006/main" count="1126" uniqueCount="250">
  <si>
    <t>DisName</t>
  </si>
  <si>
    <t>SchName</t>
  </si>
  <si>
    <t>GradeRange_2017</t>
  </si>
  <si>
    <t>Title1</t>
  </si>
  <si>
    <t>Achievement_ALL</t>
  </si>
  <si>
    <t>Achievement_SES</t>
  </si>
  <si>
    <t>Achievement_IEP</t>
  </si>
  <si>
    <t>Achievement_LEP</t>
  </si>
  <si>
    <t>Achievement_Native</t>
  </si>
  <si>
    <t>Achievement_Asian</t>
  </si>
  <si>
    <t>Achievement_Black</t>
  </si>
  <si>
    <t>Achievement_Hispanic</t>
  </si>
  <si>
    <t>Achievement_White</t>
  </si>
  <si>
    <t>No</t>
  </si>
  <si>
    <t>7-12</t>
  </si>
  <si>
    <t>K-12</t>
  </si>
  <si>
    <t>Yes</t>
  </si>
  <si>
    <t>6-12</t>
  </si>
  <si>
    <t/>
  </si>
  <si>
    <t>ChronicAb</t>
  </si>
  <si>
    <t>Indicator</t>
  </si>
  <si>
    <t>N</t>
  </si>
  <si>
    <t>Average</t>
  </si>
  <si>
    <t>Academic Achivement</t>
  </si>
  <si>
    <t>Progress in ELP</t>
  </si>
  <si>
    <t>Chronic Absenteeism</t>
  </si>
  <si>
    <t>StdDev</t>
  </si>
  <si>
    <t>Minimum</t>
  </si>
  <si>
    <t>Maximum</t>
  </si>
  <si>
    <t>Asian</t>
  </si>
  <si>
    <t>Black</t>
  </si>
  <si>
    <t>White</t>
  </si>
  <si>
    <t>Hispanic</t>
  </si>
  <si>
    <t>Native</t>
  </si>
  <si>
    <t>Threshold Type</t>
  </si>
  <si>
    <t>Value</t>
  </si>
  <si>
    <t>Academic Achievement</t>
  </si>
  <si>
    <t>Identification (All Schools)</t>
  </si>
  <si>
    <t>Type of Support</t>
  </si>
  <si>
    <t># Schools</t>
  </si>
  <si>
    <t>% Schools</t>
  </si>
  <si>
    <t>Identification (Title 1 Schools Only)</t>
  </si>
  <si>
    <t>Identification (Non-Title 1 Schools Only)</t>
  </si>
  <si>
    <t>Stage</t>
  </si>
  <si>
    <t>Stage 1</t>
  </si>
  <si>
    <t>Stage 3</t>
  </si>
  <si>
    <t>S1</t>
  </si>
  <si>
    <t>Total Schools</t>
  </si>
  <si>
    <t>Total T1 Schools</t>
  </si>
  <si>
    <t>Total Non-T1 Schools</t>
  </si>
  <si>
    <t>District Name</t>
  </si>
  <si>
    <t>School Name</t>
  </si>
  <si>
    <t>Title 1</t>
  </si>
  <si>
    <t>Prog in ELP</t>
  </si>
  <si>
    <t>K-8</t>
  </si>
  <si>
    <t>K-6</t>
  </si>
  <si>
    <t>7-8</t>
  </si>
  <si>
    <t>4-5</t>
  </si>
  <si>
    <t>K-3</t>
  </si>
  <si>
    <t>6-8</t>
  </si>
  <si>
    <t>1-3</t>
  </si>
  <si>
    <t>2-5</t>
  </si>
  <si>
    <t>K-4</t>
  </si>
  <si>
    <t>5-8</t>
  </si>
  <si>
    <t>K-7</t>
  </si>
  <si>
    <t>K-5</t>
  </si>
  <si>
    <t>4-8</t>
  </si>
  <si>
    <t>3-5</t>
  </si>
  <si>
    <t>2-4</t>
  </si>
  <si>
    <t>1-4</t>
  </si>
  <si>
    <t>3-8</t>
  </si>
  <si>
    <t>S2</t>
  </si>
  <si>
    <t>Stage 2</t>
  </si>
  <si>
    <t>S3</t>
  </si>
  <si>
    <t>Student Group Targets</t>
  </si>
  <si>
    <t>Special Ed</t>
  </si>
  <si>
    <t>LEP</t>
  </si>
  <si>
    <t>Econ Dis</t>
  </si>
  <si>
    <t>Progress_All</t>
  </si>
  <si>
    <t>Progress_SES</t>
  </si>
  <si>
    <t>Progress_IEP</t>
  </si>
  <si>
    <t>Progress_LEP</t>
  </si>
  <si>
    <t>Progress_Native</t>
  </si>
  <si>
    <t>Progress_Asian</t>
  </si>
  <si>
    <t>Progress_Black</t>
  </si>
  <si>
    <t>Progress_Hispanic</t>
  </si>
  <si>
    <t>Progress_White</t>
  </si>
  <si>
    <t>ProgELP</t>
  </si>
  <si>
    <t>District1000</t>
  </si>
  <si>
    <t>School 1</t>
  </si>
  <si>
    <t>District1001</t>
  </si>
  <si>
    <t>School 2</t>
  </si>
  <si>
    <t>School 3</t>
  </si>
  <si>
    <t>School 4</t>
  </si>
  <si>
    <t>District1002</t>
  </si>
  <si>
    <t>School 5</t>
  </si>
  <si>
    <t>School 6</t>
  </si>
  <si>
    <t>District1003</t>
  </si>
  <si>
    <t>District1004</t>
  </si>
  <si>
    <t>District1005</t>
  </si>
  <si>
    <t>School 7</t>
  </si>
  <si>
    <t>District1006</t>
  </si>
  <si>
    <t>District1007</t>
  </si>
  <si>
    <t>District1008</t>
  </si>
  <si>
    <t>District1009</t>
  </si>
  <si>
    <t>District1010</t>
  </si>
  <si>
    <t>District1011</t>
  </si>
  <si>
    <t>District1012</t>
  </si>
  <si>
    <t>District1013</t>
  </si>
  <si>
    <t>District1014</t>
  </si>
  <si>
    <t>District1015</t>
  </si>
  <si>
    <t>District1016</t>
  </si>
  <si>
    <t>District1017</t>
  </si>
  <si>
    <t>District1018</t>
  </si>
  <si>
    <t>District1019</t>
  </si>
  <si>
    <t>School 8</t>
  </si>
  <si>
    <t>District1020</t>
  </si>
  <si>
    <t>District1021</t>
  </si>
  <si>
    <t>District1022</t>
  </si>
  <si>
    <t>District1023</t>
  </si>
  <si>
    <t>District1024</t>
  </si>
  <si>
    <t>District1025</t>
  </si>
  <si>
    <t>District1026</t>
  </si>
  <si>
    <t>District1027</t>
  </si>
  <si>
    <t>District1028</t>
  </si>
  <si>
    <t>District1029</t>
  </si>
  <si>
    <t>School 9</t>
  </si>
  <si>
    <t>District1030</t>
  </si>
  <si>
    <t>District1031</t>
  </si>
  <si>
    <t>District1032</t>
  </si>
  <si>
    <t>District1033</t>
  </si>
  <si>
    <t>District1034</t>
  </si>
  <si>
    <t>District1035</t>
  </si>
  <si>
    <t>District1036</t>
  </si>
  <si>
    <t>School 10</t>
  </si>
  <si>
    <t>School 11</t>
  </si>
  <si>
    <t>District1037</t>
  </si>
  <si>
    <t>District1038</t>
  </si>
  <si>
    <t>District1039</t>
  </si>
  <si>
    <t>District1040</t>
  </si>
  <si>
    <t>District1041</t>
  </si>
  <si>
    <t>District1042</t>
  </si>
  <si>
    <t>District1043</t>
  </si>
  <si>
    <t>District1044</t>
  </si>
  <si>
    <t>ESSA Accountability Modeling Tool Prototype - No Summative Ratings</t>
  </si>
  <si>
    <t>Percentile</t>
  </si>
  <si>
    <t>Stage 1: Academic Achievement</t>
  </si>
  <si>
    <t xml:space="preserve">Stage 1: Progress in ELP </t>
  </si>
  <si>
    <t>Stage 2: Academic Progress</t>
  </si>
  <si>
    <t>Stage 3: Chronic Absenteeism</t>
  </si>
  <si>
    <t>Ach_All</t>
  </si>
  <si>
    <t>Ach_Flag</t>
  </si>
  <si>
    <t>ELP_Flag</t>
  </si>
  <si>
    <t>Prog_All</t>
  </si>
  <si>
    <t>%-tile</t>
  </si>
  <si>
    <t>CA_All</t>
  </si>
  <si>
    <t>Descriptive Statistics for Indicators (All Students)</t>
  </si>
  <si>
    <t>Academic Progress</t>
  </si>
  <si>
    <t>ATSI Cuts</t>
  </si>
  <si>
    <t>Ach 
SES</t>
  </si>
  <si>
    <t>Ach
SpEd</t>
  </si>
  <si>
    <t>Ach
LEP</t>
  </si>
  <si>
    <t>Ach
Native</t>
  </si>
  <si>
    <t>Ach
Asian</t>
  </si>
  <si>
    <t>Ach
Black</t>
  </si>
  <si>
    <t>Ach
Hispanic</t>
  </si>
  <si>
    <t>Ach
White</t>
  </si>
  <si>
    <t># Y's</t>
  </si>
  <si>
    <t>CSI Identification Parameters</t>
  </si>
  <si>
    <t>TSI Identification Parameters</t>
  </si>
  <si>
    <t>Criteria</t>
  </si>
  <si>
    <t>Stage 2: # of Student Groups in Bottom 25%</t>
  </si>
  <si>
    <t>Stage 1: # of Student Groups &lt; Group Target</t>
  </si>
  <si>
    <t>Stage 3: Chronic Absenteeism &lt; State Target</t>
  </si>
  <si>
    <r>
      <t xml:space="preserve"># of Groups </t>
    </r>
    <r>
      <rPr>
        <sz val="11"/>
        <color theme="1"/>
        <rFont val="Calibri"/>
        <family val="2"/>
      </rPr>
      <t>≥</t>
    </r>
  </si>
  <si>
    <t># of Groups ≥</t>
  </si>
  <si>
    <t>&lt; State Target</t>
  </si>
  <si>
    <t>Prog %
SES</t>
  </si>
  <si>
    <t>Prog %
SpEd</t>
  </si>
  <si>
    <t>Prog %
LEP</t>
  </si>
  <si>
    <t>Prog %
Native</t>
  </si>
  <si>
    <t>Prog%
Asian</t>
  </si>
  <si>
    <t>Prog %
Black</t>
  </si>
  <si>
    <t>Prog %
Hispanic</t>
  </si>
  <si>
    <t>Prog %
White</t>
  </si>
  <si>
    <t># Flagged</t>
  </si>
  <si>
    <t>CA</t>
  </si>
  <si>
    <t>T1_CSI</t>
  </si>
  <si>
    <t>NonT1_CSI</t>
  </si>
  <si>
    <t>T1_TSI</t>
  </si>
  <si>
    <t>NonT1_TSI</t>
  </si>
  <si>
    <t>T1_ASTI</t>
  </si>
  <si>
    <t>NonT1_ASTI</t>
  </si>
  <si>
    <t>CSI</t>
  </si>
  <si>
    <t>Chronic Absenteeism 
(Rate)</t>
  </si>
  <si>
    <t>Achievement &amp;
Prog in ELP
(# Flagged)</t>
  </si>
  <si>
    <t>Academic Progress
(# Flagged)</t>
  </si>
  <si>
    <t>TSI</t>
  </si>
  <si>
    <t>ASTI</t>
  </si>
  <si>
    <t>CSI Ach
SES</t>
  </si>
  <si>
    <t>CSI Ach
SpEd</t>
  </si>
  <si>
    <t>CSI Ach
LEP</t>
  </si>
  <si>
    <t>CSI Ach
Native</t>
  </si>
  <si>
    <t>CSI Ach
Asian</t>
  </si>
  <si>
    <t>CSI Ach
Black</t>
  </si>
  <si>
    <t>CSI Ach
Hispanic</t>
  </si>
  <si>
    <t>CSI Ach
White</t>
  </si>
  <si>
    <t>CSI
Prog ELP</t>
  </si>
  <si>
    <t>CSI Prog
SES</t>
  </si>
  <si>
    <t>CSI Prog
SpEd</t>
  </si>
  <si>
    <t>CSI Prog
LEP</t>
  </si>
  <si>
    <t>CSI Prog
Native</t>
  </si>
  <si>
    <t>CSI Prog
Asian</t>
  </si>
  <si>
    <t>CSI Prog
Black</t>
  </si>
  <si>
    <t>CSI Prog
Hispanic</t>
  </si>
  <si>
    <t>CSI Prog
White</t>
  </si>
  <si>
    <t>CSI
CA</t>
  </si>
  <si>
    <t>ATSI Identification Parameters</t>
  </si>
  <si>
    <t>Stage 1: # of Student Groups &lt; ATSI Cut</t>
  </si>
  <si>
    <t>Stage 2: # of Student Groups &lt; ATSI Cut</t>
  </si>
  <si>
    <t>Stage 3: Chronic Absenteeism &lt; ATSI Cut</t>
  </si>
  <si>
    <t>&lt; ATSI Cut</t>
  </si>
  <si>
    <t>ATSI</t>
  </si>
  <si>
    <t>Indicator/Student Group</t>
  </si>
  <si>
    <t>Indicator\Statistic</t>
  </si>
  <si>
    <t>Averages for Indicators (By Student Group)</t>
  </si>
  <si>
    <t>Progress in 
ELP</t>
  </si>
  <si>
    <t>District</t>
  </si>
  <si>
    <t xml:space="preserve">School </t>
  </si>
  <si>
    <t>Grade 
Range</t>
  </si>
  <si>
    <t>Achieve</t>
  </si>
  <si>
    <t>Progress</t>
  </si>
  <si>
    <t>Prog ELP</t>
  </si>
  <si>
    <t>Chron Ab</t>
  </si>
  <si>
    <t>Level\Indicator</t>
  </si>
  <si>
    <t>Impact Data</t>
  </si>
  <si>
    <t>Performance Level Thresholds</t>
  </si>
  <si>
    <t>Level 5</t>
  </si>
  <si>
    <t>Level 4</t>
  </si>
  <si>
    <t>Level 3</t>
  </si>
  <si>
    <t>Level 2</t>
  </si>
  <si>
    <t>Level 1</t>
  </si>
  <si>
    <t>Current-Year State Targets (2017 MIPs from ESSA Consolidated Plans)</t>
  </si>
  <si>
    <t>CSI (Title 1 Schools)</t>
  </si>
  <si>
    <t>TSI (All Schools)</t>
  </si>
  <si>
    <t>ATSI (All Schools)</t>
  </si>
  <si>
    <t>Achievement 
Performance Lvl</t>
  </si>
  <si>
    <t>Progress Performance Lvl</t>
  </si>
  <si>
    <t>Prog in ELP Performance Lvl</t>
  </si>
  <si>
    <t>Chronic Absent Performance Lvl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</si>
</sst>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3" fillId="2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4" fillId="0" borderId="0" xfId="0" applyFont="1" applyFill="1" applyBorder="1"/>
    <xf numFmtId="164" fontId="3" fillId="0" borderId="0" xfId="0" applyNumberFormat="1" applyFont="1" applyFill="1" applyAlignment="1" applyProtection="1">
      <alignment horizontal="center"/>
    </xf>
    <xf numFmtId="164" fontId="4" fillId="0" borderId="0" xfId="0" applyNumberFormat="1" applyFont="1" applyFill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1" fillId="0" borderId="0" xfId="0" applyFont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" fontId="7" fillId="0" borderId="1" xfId="0" applyNumberFormat="1" applyFont="1" applyBorder="1" applyAlignment="1" applyProtection="1">
      <alignment horizontal="center"/>
      <protection locked="0"/>
    </xf>
    <xf numFmtId="9" fontId="4" fillId="0" borderId="0" xfId="0" applyNumberFormat="1" applyFont="1" applyAlignment="1" applyProtection="1">
      <alignment horizontal="center"/>
      <protection locked="0"/>
    </xf>
    <xf numFmtId="9" fontId="4" fillId="3" borderId="0" xfId="0" applyNumberFormat="1" applyFont="1" applyFill="1" applyAlignment="1" applyProtection="1">
      <alignment horizontal="center"/>
      <protection locked="0"/>
    </xf>
    <xf numFmtId="9" fontId="4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9" fontId="4" fillId="4" borderId="0" xfId="0" applyNumberFormat="1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" fontId="7" fillId="0" borderId="1" xfId="0" applyNumberFormat="1" applyFont="1" applyFill="1" applyBorder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0" fontId="5" fillId="7" borderId="0" xfId="0" applyFont="1" applyFill="1" applyAlignment="1">
      <alignment wrapText="1"/>
    </xf>
    <xf numFmtId="0" fontId="5" fillId="7" borderId="0" xfId="0" applyFont="1" applyFill="1" applyAlignment="1">
      <alignment horizontal="center" wrapText="1"/>
    </xf>
    <xf numFmtId="0" fontId="5" fillId="8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wrapText="1"/>
    </xf>
    <xf numFmtId="164" fontId="5" fillId="5" borderId="0" xfId="0" applyNumberFormat="1" applyFont="1" applyFill="1" applyAlignment="1">
      <alignment horizontal="center" wrapText="1"/>
    </xf>
    <xf numFmtId="0" fontId="5" fillId="6" borderId="0" xfId="0" applyFont="1" applyFill="1" applyAlignment="1">
      <alignment horizontal="center" wrapText="1"/>
    </xf>
    <xf numFmtId="164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4" fillId="0" borderId="0" xfId="0" applyFont="1" applyFill="1" applyAlignment="1" applyProtection="1">
      <alignment horizontal="center"/>
      <protection locked="0"/>
    </xf>
    <xf numFmtId="9" fontId="3" fillId="0" borderId="0" xfId="0" applyNumberFormat="1" applyFont="1" applyFill="1" applyAlignment="1" applyProtection="1">
      <alignment horizontal="center"/>
      <protection locked="0"/>
    </xf>
    <xf numFmtId="9" fontId="3" fillId="0" borderId="0" xfId="0" applyNumberFormat="1" applyFont="1" applyAlignment="1" applyProtection="1">
      <alignment horizontal="center"/>
      <protection locked="0"/>
    </xf>
    <xf numFmtId="0" fontId="3" fillId="2" borderId="0" xfId="0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0" fontId="4" fillId="0" borderId="0" xfId="0" applyNumberFormat="1" applyFont="1" applyAlignment="1">
      <alignment horizontal="center"/>
    </xf>
    <xf numFmtId="1" fontId="5" fillId="5" borderId="0" xfId="0" applyNumberFormat="1" applyFont="1" applyFill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164" fontId="0" fillId="0" borderId="0" xfId="0" applyNumberFormat="1"/>
    <xf numFmtId="165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" fontId="7" fillId="0" borderId="2" xfId="0" applyNumberFormat="1" applyFont="1" applyBorder="1" applyAlignment="1" applyProtection="1">
      <alignment horizontal="center"/>
      <protection locked="0"/>
    </xf>
    <xf numFmtId="164" fontId="8" fillId="0" borderId="3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0" xfId="0" applyNumberFormat="1" applyFont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3" fillId="2" borderId="0" xfId="0" applyNumberFormat="1" applyFont="1" applyFill="1" applyBorder="1" applyAlignment="1" applyProtection="1">
      <alignment horizontal="center"/>
      <protection locked="0"/>
    </xf>
    <xf numFmtId="164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1" fontId="7" fillId="0" borderId="0" xfId="0" applyNumberFormat="1" applyFont="1" applyAlignment="1">
      <alignment horizontal="center" wrapText="1"/>
    </xf>
    <xf numFmtId="1" fontId="7" fillId="0" borderId="0" xfId="0" applyNumberFormat="1" applyFont="1" applyAlignment="1">
      <alignment horizontal="center"/>
    </xf>
    <xf numFmtId="1" fontId="7" fillId="0" borderId="0" xfId="0" applyNumberFormat="1" applyFont="1"/>
    <xf numFmtId="164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0" fontId="8" fillId="0" borderId="3" xfId="0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3" fillId="3" borderId="0" xfId="0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9" fontId="0" fillId="0" borderId="3" xfId="0" applyNumberFormat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4" fontId="0" fillId="0" borderId="0" xfId="0" applyNumberFormat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5" fontId="4" fillId="0" borderId="0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64" formatCode="0.0"/>
      <alignment horizontal="center" vertical="bottom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color rgb="FF00B050"/>
      </font>
      <fill>
        <patternFill patternType="none">
          <bgColor auto="1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Summary</a:t>
            </a:r>
            <a:r>
              <a:rPr lang="en-US" sz="1200" baseline="0"/>
              <a:t> of Identified Elementary and Middle Schools </a:t>
            </a:r>
          </a:p>
          <a:p>
            <a:pPr>
              <a:defRPr sz="1200"/>
            </a:pPr>
            <a:r>
              <a:rPr lang="en-US" sz="1200" baseline="0"/>
              <a:t>(2016-2017)</a:t>
            </a:r>
            <a:endParaRPr lang="en-US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All Schools</c:v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Parameters!$A$27:$A$29</c:f>
              <c:strCache>
                <c:ptCount val="3"/>
                <c:pt idx="0">
                  <c:v>CSI</c:v>
                </c:pt>
                <c:pt idx="1">
                  <c:v>TSI</c:v>
                </c:pt>
                <c:pt idx="2">
                  <c:v>ASTI</c:v>
                </c:pt>
              </c:strCache>
            </c:strRef>
          </c:cat>
          <c:val>
            <c:numRef>
              <c:f>Parameters!$C$27:$C$29</c:f>
              <c:numCache>
                <c:formatCode>0%</c:formatCode>
                <c:ptCount val="3"/>
                <c:pt idx="0">
                  <c:v>3.8277511961722487E-2</c:v>
                </c:pt>
                <c:pt idx="1">
                  <c:v>0.15789473684210525</c:v>
                </c:pt>
                <c:pt idx="2">
                  <c:v>0.11004784688995216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4-471E-8ABC-87E9855489BA}"/>
            </c:ext>
          </c:extLst>
        </c:ser>
        <c:ser>
          <c:idx val="1"/>
          <c:order val="1"/>
          <c:tx>
            <c:v>Title 1 Schools Only</c:v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Parameters!$A$27:$A$29</c:f>
              <c:strCache>
                <c:ptCount val="3"/>
                <c:pt idx="0">
                  <c:v>CSI</c:v>
                </c:pt>
                <c:pt idx="1">
                  <c:v>TSI</c:v>
                </c:pt>
                <c:pt idx="2">
                  <c:v>ASTI</c:v>
                </c:pt>
              </c:strCache>
            </c:strRef>
          </c:cat>
          <c:val>
            <c:numRef>
              <c:f>Parameters!$C$33:$C$35</c:f>
              <c:numCache>
                <c:formatCode>0%</c:formatCode>
                <c:ptCount val="3"/>
                <c:pt idx="0">
                  <c:v>5.4054054054054057E-2</c:v>
                </c:pt>
                <c:pt idx="1">
                  <c:v>0.14864864864864866</c:v>
                </c:pt>
                <c:pt idx="2">
                  <c:v>7.4324324324324328E-2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4-471E-8ABC-87E9855489BA}"/>
            </c:ext>
          </c:extLst>
        </c:ser>
        <c:ser>
          <c:idx val="2"/>
          <c:order val="2"/>
          <c:tx>
            <c:v>Non-Title 1 Schools</c:v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Parameters!$A$27:$A$29</c:f>
              <c:strCache>
                <c:ptCount val="3"/>
                <c:pt idx="0">
                  <c:v>CSI</c:v>
                </c:pt>
                <c:pt idx="1">
                  <c:v>TSI</c:v>
                </c:pt>
                <c:pt idx="2">
                  <c:v>ASTI</c:v>
                </c:pt>
              </c:strCache>
            </c:strRef>
          </c:cat>
          <c:val>
            <c:numRef>
              <c:f>Parameters!$C$40:$C$42</c:f>
              <c:numCache>
                <c:formatCode>0%</c:formatCode>
                <c:ptCount val="3"/>
                <c:pt idx="0">
                  <c:v>0</c:v>
                </c:pt>
                <c:pt idx="1">
                  <c:v>0.18032786885245902</c:v>
                </c:pt>
                <c:pt idx="2">
                  <c:v>0.19672131147540983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4-471E-8ABC-87E985548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421848"/>
        <c:axId val="175243376"/>
      </c:barChart>
      <c:catAx>
        <c:axId val="326421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75243376"/>
        <c:crosses val="autoZero"/>
        <c:auto val="1"/>
        <c:lblAlgn val="ctr"/>
        <c:lblOffset val="100"/>
        <c:noMultiLvlLbl val="0"/>
      </c:catAx>
      <c:valAx>
        <c:axId val="175243376"/>
        <c:scaling>
          <c:orientation val="minMax"/>
          <c:max val="0.4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crossAx val="326421848"/>
        <c:crosses val="autoZero"/>
        <c:crossBetween val="between"/>
        <c:majorUnit val="5.000000000000001E-2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Impact</a:t>
            </a:r>
            <a:r>
              <a:rPr lang="en-US" sz="1200" b="1" baseline="0"/>
              <a:t> Data for Elementary and Middle School </a:t>
            </a:r>
          </a:p>
          <a:p>
            <a:pPr>
              <a:defRPr/>
            </a:pPr>
            <a:r>
              <a:rPr lang="en-US" sz="1200" b="1" baseline="0"/>
              <a:t>(2016-2017)</a:t>
            </a:r>
            <a:endParaRPr lang="en-US" sz="12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4"/>
          <c:order val="0"/>
          <c:tx>
            <c:strRef>
              <c:f>Parameters!$E$14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Parameters!$K$9:$N$9</c:f>
              <c:strCache>
                <c:ptCount val="4"/>
                <c:pt idx="0">
                  <c:v>Achieve</c:v>
                </c:pt>
                <c:pt idx="1">
                  <c:v>Progress</c:v>
                </c:pt>
                <c:pt idx="2">
                  <c:v>Prog ELP</c:v>
                </c:pt>
                <c:pt idx="3">
                  <c:v>Chron Ab</c:v>
                </c:pt>
              </c:strCache>
            </c:strRef>
          </c:cat>
          <c:val>
            <c:numRef>
              <c:f>Parameters!$K$14:$N$14</c:f>
              <c:numCache>
                <c:formatCode>0.0%</c:formatCode>
                <c:ptCount val="4"/>
                <c:pt idx="0">
                  <c:v>9.7560975609756323E-3</c:v>
                </c:pt>
                <c:pt idx="1">
                  <c:v>1.4851485148514865E-2</c:v>
                </c:pt>
                <c:pt idx="2">
                  <c:v>5.8823529411764677E-2</c:v>
                </c:pt>
                <c:pt idx="3">
                  <c:v>4.3478260869565202E-2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A5E-424A-8789-89508529FD41}"/>
            </c:ext>
          </c:extLst>
        </c:ser>
        <c:ser>
          <c:idx val="3"/>
          <c:order val="1"/>
          <c:tx>
            <c:strRef>
              <c:f>Parameters!$E$13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Parameters!$K$9:$N$9</c:f>
              <c:strCache>
                <c:ptCount val="4"/>
                <c:pt idx="0">
                  <c:v>Achieve</c:v>
                </c:pt>
                <c:pt idx="1">
                  <c:v>Progress</c:v>
                </c:pt>
                <c:pt idx="2">
                  <c:v>Prog ELP</c:v>
                </c:pt>
                <c:pt idx="3">
                  <c:v>Chron Ab</c:v>
                </c:pt>
              </c:strCache>
            </c:strRef>
          </c:cat>
          <c:val>
            <c:numRef>
              <c:f>Parameters!$K$13:$N$13</c:f>
              <c:numCache>
                <c:formatCode>0.0%</c:formatCode>
                <c:ptCount val="4"/>
                <c:pt idx="0">
                  <c:v>0.21463414634146338</c:v>
                </c:pt>
                <c:pt idx="1">
                  <c:v>0.21287128712871289</c:v>
                </c:pt>
                <c:pt idx="2">
                  <c:v>0.11764705882352951</c:v>
                </c:pt>
                <c:pt idx="3">
                  <c:v>0.18357487922705321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A5E-424A-8789-89508529FD41}"/>
            </c:ext>
          </c:extLst>
        </c:ser>
        <c:ser>
          <c:idx val="2"/>
          <c:order val="2"/>
          <c:tx>
            <c:strRef>
              <c:f>Parameters!$E$12</c:f>
              <c:strCache>
                <c:ptCount val="1"/>
                <c:pt idx="0">
                  <c:v>Level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Parameters!$K$9:$N$9</c:f>
              <c:strCache>
                <c:ptCount val="4"/>
                <c:pt idx="0">
                  <c:v>Achieve</c:v>
                </c:pt>
                <c:pt idx="1">
                  <c:v>Progress</c:v>
                </c:pt>
                <c:pt idx="2">
                  <c:v>Prog ELP</c:v>
                </c:pt>
                <c:pt idx="3">
                  <c:v>Chron Ab</c:v>
                </c:pt>
              </c:strCache>
            </c:strRef>
          </c:cat>
          <c:val>
            <c:numRef>
              <c:f>Parameters!$K$12:$N$12</c:f>
              <c:numCache>
                <c:formatCode>0.0%</c:formatCode>
                <c:ptCount val="4"/>
                <c:pt idx="0">
                  <c:v>0.4</c:v>
                </c:pt>
                <c:pt idx="1">
                  <c:v>0.46039603960396042</c:v>
                </c:pt>
                <c:pt idx="2">
                  <c:v>0.47058823529411753</c:v>
                </c:pt>
                <c:pt idx="3">
                  <c:v>0.54106280193236711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A5E-424A-8789-89508529FD41}"/>
            </c:ext>
          </c:extLst>
        </c:ser>
        <c:ser>
          <c:idx val="1"/>
          <c:order val="3"/>
          <c:tx>
            <c:strRef>
              <c:f>Parameters!$E$11</c:f>
              <c:strCache>
                <c:ptCount val="1"/>
                <c:pt idx="0">
                  <c:v>Level 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Parameters!$K$9:$N$9</c:f>
              <c:strCache>
                <c:ptCount val="4"/>
                <c:pt idx="0">
                  <c:v>Achieve</c:v>
                </c:pt>
                <c:pt idx="1">
                  <c:v>Progress</c:v>
                </c:pt>
                <c:pt idx="2">
                  <c:v>Prog ELP</c:v>
                </c:pt>
                <c:pt idx="3">
                  <c:v>Chron Ab</c:v>
                </c:pt>
              </c:strCache>
            </c:strRef>
          </c:cat>
          <c:val>
            <c:numRef>
              <c:f>Parameters!$K$11:$N$11</c:f>
              <c:numCache>
                <c:formatCode>0.0%</c:formatCode>
                <c:ptCount val="4"/>
                <c:pt idx="0">
                  <c:v>0.30243902439024389</c:v>
                </c:pt>
                <c:pt idx="1">
                  <c:v>0.24257425742574257</c:v>
                </c:pt>
                <c:pt idx="2">
                  <c:v>0.29411764705882354</c:v>
                </c:pt>
                <c:pt idx="3">
                  <c:v>0.20289855072463769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5E-424A-8789-89508529FD41}"/>
            </c:ext>
          </c:extLst>
        </c:ser>
        <c:ser>
          <c:idx val="0"/>
          <c:order val="4"/>
          <c:tx>
            <c:strRef>
              <c:f>Parameters!$E$10</c:f>
              <c:strCache>
                <c:ptCount val="1"/>
                <c:pt idx="0">
                  <c:v>Level 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Parameters!$K$9:$N$9</c:f>
              <c:strCache>
                <c:ptCount val="4"/>
                <c:pt idx="0">
                  <c:v>Achieve</c:v>
                </c:pt>
                <c:pt idx="1">
                  <c:v>Progress</c:v>
                </c:pt>
                <c:pt idx="2">
                  <c:v>Prog ELP</c:v>
                </c:pt>
                <c:pt idx="3">
                  <c:v>Chron Ab</c:v>
                </c:pt>
              </c:strCache>
            </c:strRef>
          </c:cat>
          <c:val>
            <c:numRef>
              <c:f>Parameters!$K$10:$N$10</c:f>
              <c:numCache>
                <c:formatCode>0.0%</c:formatCode>
                <c:ptCount val="4"/>
                <c:pt idx="0">
                  <c:v>7.3170731707317069E-2</c:v>
                </c:pt>
                <c:pt idx="1">
                  <c:v>6.9306930693069313E-2</c:v>
                </c:pt>
                <c:pt idx="2">
                  <c:v>5.8823529411764705E-2</c:v>
                </c:pt>
                <c:pt idx="3">
                  <c:v>2.8985507246376812E-2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5E-424A-8789-89508529F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8182160"/>
        <c:axId val="328186640"/>
      </c:barChart>
      <c:catAx>
        <c:axId val="32818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186640"/>
        <c:crosses val="autoZero"/>
        <c:auto val="1"/>
        <c:lblAlgn val="ctr"/>
        <c:lblOffset val="100"/>
        <c:noMultiLvlLbl val="0"/>
      </c:catAx>
      <c:valAx>
        <c:axId val="32818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18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47626</xdr:colOff>
      <xdr:row>23</xdr:row>
      <xdr:rowOff>28575</xdr:rowOff>
    </xdr:from>
    <xdr:to>
      <xdr:col>12</xdr:col>
      <xdr:colOff>657225</xdr:colOff>
      <xdr:row>41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6C9ECAD-4EB8-48CB-A3D6-766493B37F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304799</xdr:colOff>
      <xdr:row>23</xdr:row>
      <xdr:rowOff>14286</xdr:rowOff>
    </xdr:from>
    <xdr:to>
      <xdr:col>25</xdr:col>
      <xdr:colOff>209550</xdr:colOff>
      <xdr:row>41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418E42F3-DE5F-4BEE-849B-CDE12A89F5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O210" totalsRowShown="0" headerRowDxfId="19">
  <autoFilter ref="A1:O210"/>
  <tableColumns count="15">
    <tableColumn id="2" name="District" dataDxfId="18">
      <calculatedColumnFormula>Indicators!A2</calculatedColumnFormula>
    </tableColumn>
    <tableColumn id="4" name="School " dataDxfId="17">
      <calculatedColumnFormula>Indicators!B2</calculatedColumnFormula>
    </tableColumn>
    <tableColumn id="21" name="Grade _x000a_Range" dataDxfId="16">
      <calculatedColumnFormula>Indicators!C2</calculatedColumnFormula>
    </tableColumn>
    <tableColumn id="6" name="Title1" dataDxfId="15">
      <calculatedColumnFormula>Indicators!D2</calculatedColumnFormula>
    </tableColumn>
    <tableColumn id="7" name="CSI" dataDxfId="14">
      <calculatedColumnFormula>Identification!K2</calculatedColumnFormula>
    </tableColumn>
    <tableColumn id="8" name="TSI" dataDxfId="13">
      <calculatedColumnFormula>Identification!R2</calculatedColumnFormula>
    </tableColumn>
    <tableColumn id="9" name="ATSI" dataDxfId="12">
      <calculatedColumnFormula>Identification!Y2</calculatedColumnFormula>
    </tableColumn>
    <tableColumn id="10" name="Academic Achievement" dataDxfId="11">
      <calculatedColumnFormula>IF(Indicators!E2&lt;&gt;"", Indicators!E2, "")</calculatedColumnFormula>
    </tableColumn>
    <tableColumn id="1" name="Achievement _x000a_Performance Lvl" dataDxfId="10">
      <calculatedColumnFormula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calculatedColumnFormula>
    </tableColumn>
    <tableColumn id="16" name="Academic Progress" dataDxfId="9">
      <calculatedColumnFormula>IF(Indicators!N2&lt;&gt;"", Indicators!N2, "")</calculatedColumnFormula>
    </tableColumn>
    <tableColumn id="3" name="Progress Performance Lvl" dataDxfId="8">
      <calculatedColumnFormula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calculatedColumnFormula>
    </tableColumn>
    <tableColumn id="18" name="Progress in _x000a_ELP" dataDxfId="7">
      <calculatedColumnFormula>IF(Indicators!W2&lt;&gt;"", Indicators!W2, "")</calculatedColumnFormula>
    </tableColumn>
    <tableColumn id="5" name="Prog in ELP Performance Lvl" dataDxfId="6">
      <calculatedColumnFormula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calculatedColumnFormula>
    </tableColumn>
    <tableColumn id="20" name="Chronic Absenteeism" dataDxfId="5">
      <calculatedColumnFormula>IF(Indicators!X2&lt;&gt;"", Indicators!X2, "")</calculatedColumnFormula>
    </tableColumn>
    <tableColumn id="11" name="Chronic Absent Performance Lvl" dataDxfId="4">
      <calculatedColumnFormula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69"/>
  <sheetViews>
    <sheetView tabSelected="1" workbookViewId="0">
      <selection activeCell="O63" sqref="O63"/>
    </sheetView>
  </sheetViews>
  <sheetFormatPr defaultRowHeight="15" x14ac:dyDescent="0.25"/>
  <cols>
    <col min="1" max="1" width="40.28515625" customWidth="1"/>
    <col min="2" max="2" width="20.140625" customWidth="1"/>
    <col min="3" max="3" width="15.7109375" customWidth="1"/>
    <col min="4" max="4" width="5.85546875" customWidth="1"/>
    <col min="5" max="5" width="24" customWidth="1"/>
    <col min="6" max="6" width="10.7109375" style="9" customWidth="1"/>
    <col min="7" max="10" width="10.7109375" style="10" customWidth="1"/>
    <col min="11" max="11" width="10.7109375" customWidth="1"/>
    <col min="12" max="12" width="10.7109375" style="9" customWidth="1"/>
    <col min="13" max="16" width="10.7109375" style="10" customWidth="1"/>
  </cols>
  <sheetData>
    <row r="1" spans="1:16" ht="28.5" customHeight="1" x14ac:dyDescent="0.3">
      <c r="A1" s="116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x14ac:dyDescent="0.25">
      <c r="A2" s="1"/>
      <c r="B2" s="1"/>
      <c r="C2" s="1"/>
      <c r="D2" s="1"/>
    </row>
    <row r="3" spans="1:16" x14ac:dyDescent="0.25">
      <c r="A3" s="16" t="s">
        <v>168</v>
      </c>
      <c r="B3" s="3"/>
      <c r="C3" s="3"/>
      <c r="D3" s="3"/>
      <c r="E3" s="16" t="s">
        <v>242</v>
      </c>
    </row>
    <row r="4" spans="1:16" x14ac:dyDescent="0.25">
      <c r="A4" s="17" t="s">
        <v>20</v>
      </c>
      <c r="B4" s="18" t="s">
        <v>34</v>
      </c>
      <c r="C4" s="18" t="s">
        <v>35</v>
      </c>
      <c r="D4" s="12"/>
      <c r="E4" s="52" t="s">
        <v>74</v>
      </c>
      <c r="F4" s="52" t="s">
        <v>77</v>
      </c>
      <c r="G4" s="53" t="s">
        <v>75</v>
      </c>
      <c r="H4" s="53" t="s">
        <v>76</v>
      </c>
      <c r="I4" s="53" t="s">
        <v>33</v>
      </c>
      <c r="J4" s="59" t="s">
        <v>29</v>
      </c>
      <c r="K4" s="53" t="s">
        <v>30</v>
      </c>
      <c r="L4" s="52" t="s">
        <v>32</v>
      </c>
      <c r="M4" s="53" t="s">
        <v>31</v>
      </c>
      <c r="O4"/>
      <c r="P4"/>
    </row>
    <row r="5" spans="1:16" x14ac:dyDescent="0.25">
      <c r="A5" s="4" t="s">
        <v>146</v>
      </c>
      <c r="B5" s="19" t="s">
        <v>176</v>
      </c>
      <c r="C5" s="20">
        <v>50</v>
      </c>
      <c r="D5" s="12"/>
      <c r="E5" s="29" t="s">
        <v>23</v>
      </c>
      <c r="F5" s="74">
        <v>38.03</v>
      </c>
      <c r="G5" s="74">
        <v>16.940000000000001</v>
      </c>
      <c r="H5" s="74">
        <v>17.29</v>
      </c>
      <c r="I5" s="74">
        <v>35.85</v>
      </c>
      <c r="J5" s="75">
        <v>61.03</v>
      </c>
      <c r="K5" s="74">
        <v>28.69</v>
      </c>
      <c r="L5" s="74">
        <v>44.44</v>
      </c>
      <c r="M5" s="74">
        <v>53.05</v>
      </c>
      <c r="O5"/>
      <c r="P5"/>
    </row>
    <row r="6" spans="1:16" x14ac:dyDescent="0.25">
      <c r="A6" s="4" t="s">
        <v>147</v>
      </c>
      <c r="B6" s="19" t="s">
        <v>176</v>
      </c>
      <c r="C6" s="63">
        <v>50</v>
      </c>
      <c r="D6" s="13"/>
      <c r="E6" s="29" t="s">
        <v>24</v>
      </c>
      <c r="F6" s="74"/>
      <c r="G6" s="74"/>
      <c r="H6" s="74">
        <f>C6</f>
        <v>50</v>
      </c>
      <c r="I6" s="74"/>
      <c r="J6" s="75"/>
      <c r="K6" s="74"/>
      <c r="L6" s="74"/>
      <c r="M6" s="74"/>
      <c r="O6"/>
      <c r="P6"/>
    </row>
    <row r="7" spans="1:16" x14ac:dyDescent="0.25">
      <c r="A7" s="4" t="s">
        <v>148</v>
      </c>
      <c r="B7" s="19" t="s">
        <v>145</v>
      </c>
      <c r="C7" s="35">
        <v>25</v>
      </c>
      <c r="D7" s="13"/>
      <c r="E7" s="29"/>
      <c r="F7" s="99"/>
      <c r="G7" s="99"/>
      <c r="H7" s="99"/>
      <c r="I7" s="99"/>
      <c r="J7" s="99"/>
      <c r="K7" s="99"/>
      <c r="L7" s="99"/>
      <c r="M7" s="99"/>
    </row>
    <row r="8" spans="1:16" x14ac:dyDescent="0.25">
      <c r="A8" s="4" t="s">
        <v>149</v>
      </c>
      <c r="B8" s="19" t="s">
        <v>145</v>
      </c>
      <c r="C8" s="20">
        <v>10</v>
      </c>
      <c r="D8" s="13"/>
      <c r="E8" s="104" t="s">
        <v>236</v>
      </c>
      <c r="J8" s="99"/>
      <c r="K8" s="103" t="s">
        <v>235</v>
      </c>
      <c r="L8" s="99"/>
      <c r="M8" s="99"/>
    </row>
    <row r="9" spans="1:16" x14ac:dyDescent="0.25">
      <c r="A9" s="4"/>
      <c r="B9" s="19"/>
      <c r="C9" s="66"/>
      <c r="D9" s="13"/>
      <c r="E9" s="52" t="s">
        <v>234</v>
      </c>
      <c r="F9" s="100" t="s">
        <v>230</v>
      </c>
      <c r="G9" s="100" t="s">
        <v>231</v>
      </c>
      <c r="H9" s="100" t="s">
        <v>232</v>
      </c>
      <c r="I9" s="100" t="s">
        <v>233</v>
      </c>
      <c r="J9" s="99"/>
      <c r="K9" s="100" t="s">
        <v>230</v>
      </c>
      <c r="L9" s="100" t="s">
        <v>231</v>
      </c>
      <c r="M9" s="100" t="s">
        <v>232</v>
      </c>
      <c r="N9" s="100" t="s">
        <v>233</v>
      </c>
    </row>
    <row r="10" spans="1:16" x14ac:dyDescent="0.25">
      <c r="A10" s="24" t="s">
        <v>169</v>
      </c>
      <c r="B10" s="19"/>
      <c r="C10" s="66"/>
      <c r="D10" s="13"/>
      <c r="E10" s="107" t="s">
        <v>237</v>
      </c>
      <c r="F10" s="106">
        <v>65</v>
      </c>
      <c r="G10" s="101">
        <v>140</v>
      </c>
      <c r="H10" s="101">
        <v>93</v>
      </c>
      <c r="I10" s="101">
        <v>5</v>
      </c>
      <c r="J10" s="99"/>
      <c r="K10" s="105">
        <f>COUNTIF(Indicators!E:E,"&gt;="&amp;F10)/COUNT(Indicators!E:E)</f>
        <v>7.3170731707317069E-2</v>
      </c>
      <c r="L10" s="105">
        <f>COUNTIF(Indicators!N:N,"&gt;="&amp;G10)/COUNT(Indicators!N:N)</f>
        <v>6.9306930693069313E-2</v>
      </c>
      <c r="M10" s="105">
        <f>COUNTIF(Indicators!W:W,"&gt;="&amp;H10)/COUNT(Indicators!W:W)</f>
        <v>5.8823529411764705E-2</v>
      </c>
      <c r="N10" s="105">
        <f>COUNTIF(Indicators!X:X,"&lt;="&amp;I10)/COUNT(Indicators!X:X)</f>
        <v>2.8985507246376812E-2</v>
      </c>
    </row>
    <row r="11" spans="1:16" x14ac:dyDescent="0.25">
      <c r="A11" s="17" t="s">
        <v>170</v>
      </c>
      <c r="B11" s="18" t="s">
        <v>34</v>
      </c>
      <c r="C11" s="76" t="s">
        <v>35</v>
      </c>
      <c r="D11" s="13"/>
      <c r="E11" s="107" t="s">
        <v>238</v>
      </c>
      <c r="F11" s="106">
        <v>50</v>
      </c>
      <c r="G11" s="101">
        <v>120</v>
      </c>
      <c r="H11" s="101">
        <v>75</v>
      </c>
      <c r="I11" s="101">
        <v>10</v>
      </c>
      <c r="J11" s="99"/>
      <c r="K11" s="105">
        <f>COUNTIF(Indicators!E:E,"&gt;="&amp;F11)/COUNT(Indicators!E:E)-K10</f>
        <v>0.30243902439024389</v>
      </c>
      <c r="L11" s="105">
        <f>COUNTIF(Indicators!N:N,"&gt;="&amp;G11)/COUNT(Indicators!N:N)-L10</f>
        <v>0.24257425742574257</v>
      </c>
      <c r="M11" s="105">
        <f>COUNTIF(Indicators!W:W,"&gt;="&amp;H11)/COUNT(Indicators!W:W)-M10</f>
        <v>0.29411764705882354</v>
      </c>
      <c r="N11" s="105">
        <f>COUNTIF(Indicators!X:X,"&lt;="&amp;I11)/COUNT(Indicators!X:X)-N10</f>
        <v>0.20289855072463769</v>
      </c>
    </row>
    <row r="12" spans="1:16" x14ac:dyDescent="0.25">
      <c r="A12" s="4" t="s">
        <v>172</v>
      </c>
      <c r="B12" s="19" t="s">
        <v>174</v>
      </c>
      <c r="C12" s="20">
        <v>2</v>
      </c>
      <c r="D12" s="13"/>
      <c r="E12" s="107" t="s">
        <v>239</v>
      </c>
      <c r="F12" s="106">
        <v>35</v>
      </c>
      <c r="G12" s="101">
        <v>100</v>
      </c>
      <c r="H12" s="101">
        <v>50</v>
      </c>
      <c r="I12" s="101">
        <v>20</v>
      </c>
      <c r="J12" s="99"/>
      <c r="K12" s="105">
        <f>COUNTIF(Indicators!E:E,"&gt;="&amp;F12)/COUNT(Indicators!E:E)-K11-K10</f>
        <v>0.4</v>
      </c>
      <c r="L12" s="105">
        <f>COUNTIF(Indicators!N:N,"&gt;="&amp;G12)/COUNT(Indicators!N:N)-L11-L10</f>
        <v>0.46039603960396042</v>
      </c>
      <c r="M12" s="105">
        <f>COUNTIF(Indicators!W:W,"&gt;="&amp;H12)/COUNT(Indicators!W:W)-M11-M10</f>
        <v>0.47058823529411753</v>
      </c>
      <c r="N12" s="105">
        <f>COUNTIF(Indicators!X:X,"&lt;="&amp;I12)/COUNT(Indicators!X:X)-N11-N10</f>
        <v>0.54106280193236711</v>
      </c>
    </row>
    <row r="13" spans="1:16" x14ac:dyDescent="0.25">
      <c r="A13" s="4" t="s">
        <v>171</v>
      </c>
      <c r="B13" s="19" t="s">
        <v>175</v>
      </c>
      <c r="C13" s="20">
        <v>2</v>
      </c>
      <c r="D13" s="13"/>
      <c r="E13" s="107" t="s">
        <v>240</v>
      </c>
      <c r="F13" s="106">
        <v>20</v>
      </c>
      <c r="G13" s="101">
        <v>80</v>
      </c>
      <c r="H13" s="101">
        <v>25</v>
      </c>
      <c r="I13" s="101">
        <v>30</v>
      </c>
      <c r="J13" s="99"/>
      <c r="K13" s="105">
        <f>COUNTIF(Indicators!E:E,"&gt;="&amp;F13)/COUNT(Indicators!E:E)-K12-K11-K10</f>
        <v>0.21463414634146338</v>
      </c>
      <c r="L13" s="105">
        <f>COUNTIF(Indicators!N:N,"&gt;="&amp;G13)/COUNT(Indicators!N:N)-L12-L11-L10</f>
        <v>0.21287128712871289</v>
      </c>
      <c r="M13" s="105">
        <f>COUNTIF(Indicators!W:W,"&gt;="&amp;H13)/COUNT(Indicators!W:W)-M12-M11-M10</f>
        <v>0.11764705882352951</v>
      </c>
      <c r="N13" s="105">
        <f>COUNTIF(Indicators!X:X,"&lt;="&amp;I13)/COUNT(Indicators!X:X)-N12-N11-N10</f>
        <v>0.18357487922705321</v>
      </c>
    </row>
    <row r="14" spans="1:16" x14ac:dyDescent="0.25">
      <c r="A14" s="4" t="s">
        <v>173</v>
      </c>
      <c r="B14" s="19" t="s">
        <v>176</v>
      </c>
      <c r="C14" s="20">
        <v>10</v>
      </c>
      <c r="D14" s="13"/>
      <c r="E14" s="107" t="s">
        <v>241</v>
      </c>
      <c r="F14" s="102">
        <v>0</v>
      </c>
      <c r="G14" s="102">
        <v>0</v>
      </c>
      <c r="H14" s="102">
        <v>0</v>
      </c>
      <c r="I14" s="102">
        <v>100</v>
      </c>
      <c r="J14" s="99"/>
      <c r="K14" s="105">
        <f>COUNTIF(Indicators!E:E,"&gt;="&amp;F14)/COUNT(Indicators!E:E)-K13-K12-K11-K10</f>
        <v>9.7560975609756323E-3</v>
      </c>
      <c r="L14" s="105">
        <f>COUNTIF(Indicators!N:N,"&gt;="&amp;G14)/COUNT(Indicators!N:N)-L13-L12-L11-L10</f>
        <v>1.4851485148514865E-2</v>
      </c>
      <c r="M14" s="105">
        <f>COUNTIF(Indicators!W:W,"&gt;="&amp;H14)/COUNT(Indicators!W:W)-M13-M12-M11-M10</f>
        <v>5.8823529411764677E-2</v>
      </c>
      <c r="N14" s="105">
        <f>COUNTIF(Indicators!X:X,"&lt;="&amp;I14)/COUNT(Indicators!X:X)-N13-N12-N11-N10</f>
        <v>4.3478260869565202E-2</v>
      </c>
    </row>
    <row r="15" spans="1:16" x14ac:dyDescent="0.25">
      <c r="A15" s="4"/>
      <c r="B15" s="19"/>
      <c r="C15" s="66"/>
      <c r="D15" s="13"/>
      <c r="E15" s="29"/>
      <c r="F15" s="99"/>
      <c r="G15" s="99"/>
      <c r="H15" s="99"/>
      <c r="I15" s="99"/>
      <c r="J15" s="99"/>
      <c r="K15" s="99"/>
      <c r="L15" s="99"/>
      <c r="M15" s="99"/>
    </row>
    <row r="16" spans="1:16" x14ac:dyDescent="0.25">
      <c r="A16" s="24" t="s">
        <v>217</v>
      </c>
      <c r="B16" s="19"/>
      <c r="C16" s="66"/>
      <c r="D16" s="13"/>
    </row>
    <row r="17" spans="1:16" x14ac:dyDescent="0.25">
      <c r="A17" s="17" t="s">
        <v>170</v>
      </c>
      <c r="B17" s="18" t="s">
        <v>34</v>
      </c>
      <c r="C17" s="76" t="s">
        <v>35</v>
      </c>
      <c r="D17" s="13"/>
      <c r="E17" s="67" t="s">
        <v>158</v>
      </c>
      <c r="F17" s="67" t="s">
        <v>77</v>
      </c>
      <c r="G17" s="68" t="s">
        <v>75</v>
      </c>
      <c r="H17" s="68" t="s">
        <v>76</v>
      </c>
      <c r="I17" s="68" t="s">
        <v>33</v>
      </c>
      <c r="J17" s="68" t="s">
        <v>29</v>
      </c>
      <c r="K17" s="68" t="s">
        <v>30</v>
      </c>
      <c r="L17" s="67" t="s">
        <v>32</v>
      </c>
      <c r="M17" s="68" t="s">
        <v>31</v>
      </c>
    </row>
    <row r="18" spans="1:16" x14ac:dyDescent="0.25">
      <c r="A18" s="4" t="s">
        <v>218</v>
      </c>
      <c r="B18" s="19" t="s">
        <v>174</v>
      </c>
      <c r="C18" s="20">
        <v>2</v>
      </c>
      <c r="D18" s="13"/>
      <c r="E18" s="29" t="s">
        <v>36</v>
      </c>
      <c r="F18" s="43">
        <f>IF(COUNT(Identification!CY:CY) &gt; 0, MAX(Identification!CY:CY), F5)</f>
        <v>26.213592200000001</v>
      </c>
      <c r="G18" s="43">
        <f>IF(COUNT(Identification!CZ:CZ) &gt; 0, MAX(Identification!CZ:CZ), G5)</f>
        <v>14.084507</v>
      </c>
      <c r="H18" s="43">
        <f>IF(COUNT(Identification!DA:DA) &gt; 0, MAX(Identification!DA:DA), H5)</f>
        <v>27.2727273</v>
      </c>
      <c r="I18" s="43">
        <f>IF(COUNT(Identification!DB:DB) &gt; 0, MAX(Identification!DB:DB), I5)</f>
        <v>35.85</v>
      </c>
      <c r="J18" s="43">
        <f>IF(COUNT(Identification!DC:DC) &gt; 0, MAX(Identification!DC:DC), J5)</f>
        <v>25.925925899999999</v>
      </c>
      <c r="K18" s="43">
        <f>IF(COUNT(Identification!DD:DD) &gt; 0, MAX(Identification!DD:DD), K5)</f>
        <v>18.644067799999998</v>
      </c>
      <c r="L18" s="43">
        <f>IF(COUNT(Identification!DE:DE) &gt; 0, MAX(Identification!DE:DE), L5)</f>
        <v>30</v>
      </c>
      <c r="M18" s="43">
        <f>IF(COUNT(Identification!DF:DF) &gt; 0, MAX(Identification!DF:DF), M5)</f>
        <v>42.537313400000002</v>
      </c>
    </row>
    <row r="19" spans="1:16" x14ac:dyDescent="0.25">
      <c r="A19" s="4" t="s">
        <v>219</v>
      </c>
      <c r="B19" s="19" t="s">
        <v>175</v>
      </c>
      <c r="C19" s="20">
        <v>2</v>
      </c>
      <c r="D19" s="13"/>
      <c r="E19" s="29" t="s">
        <v>24</v>
      </c>
      <c r="F19" s="43"/>
      <c r="G19" s="43"/>
      <c r="H19" s="43">
        <f>IF(COUNT(Identification!DH:DH)&gt;0, AVERAGE(Identification!DH:DH), H6)</f>
        <v>59.654476199999998</v>
      </c>
      <c r="I19" s="43"/>
      <c r="J19" s="43"/>
      <c r="K19" s="43"/>
      <c r="L19" s="43"/>
      <c r="M19" s="43"/>
    </row>
    <row r="20" spans="1:16" x14ac:dyDescent="0.25">
      <c r="A20" s="4" t="s">
        <v>220</v>
      </c>
      <c r="B20" s="19" t="s">
        <v>221</v>
      </c>
      <c r="C20" s="20">
        <v>5</v>
      </c>
      <c r="D20" s="13"/>
      <c r="E20" s="29" t="s">
        <v>157</v>
      </c>
      <c r="F20" s="43">
        <f>IF(COUNT(Identification!DJ:DJ)&gt;0, MAX(Identification!DJ:DJ), _xlfn.PERCENTILE.EXC(Indicators!O:O, Parameters!$C7/100))</f>
        <v>98.684210500000006</v>
      </c>
      <c r="G20" s="43">
        <f>IF(COUNT(Identification!DK:DK)&gt;0, MAX(Identification!DK:DK), _xlfn.PERCENTILE.EXC(Indicators!P:P, Parameters!$C7/100))</f>
        <v>85.833333300000007</v>
      </c>
      <c r="H20" s="43">
        <f>IF(COUNT(Identification!DL:DL)&gt;0, MAX(Identification!DL:DL), _xlfn.PERCENTILE.EXC(Indicators!Q:Q, Parameters!$C7/100))</f>
        <v>111.5384615</v>
      </c>
      <c r="I20" s="43">
        <f>IF(COUNT(Identification!DM:DM)&gt;0, MAX(Identification!DM:DM), _xlfn.PERCENTILE.EXC(Indicators!R:R, Parameters!$C7/100))</f>
        <v>84.090909100000005</v>
      </c>
      <c r="J20" s="43">
        <f>IF(COUNT(Identification!DN:DN)&gt;0, MAX(Identification!DN:DN), _xlfn.PERCENTILE.EXC(Indicators!S:S, Parameters!$C7/100))</f>
        <v>112.5</v>
      </c>
      <c r="K20" s="43">
        <f>IF(COUNT(Identification!DO:DO)&gt;0, MAX(Identification!DO:DO), _xlfn.PERCENTILE.EXC(Indicators!T:T, Parameters!$C7/100))</f>
        <v>73.913043500000001</v>
      </c>
      <c r="L20" s="43">
        <f>IF(COUNT(Identification!DP:DP)&gt;0, MAX(Identification!DP:DP), _xlfn.PERCENTILE.EXC(Indicators!U:U, Parameters!$C7/100))</f>
        <v>80</v>
      </c>
      <c r="M20" s="43">
        <f>IF(COUNT(Identification!DQ:DQ)&gt;0, MAX(Identification!DQ:DQ), _xlfn.PERCENTILE.EXC(Indicators!V:V, Parameters!$C7/100))</f>
        <v>104.54545450000001</v>
      </c>
    </row>
    <row r="21" spans="1:16" x14ac:dyDescent="0.25">
      <c r="A21" s="11"/>
      <c r="B21" s="15"/>
      <c r="C21" s="15"/>
      <c r="D21" s="13"/>
      <c r="E21" s="29" t="s">
        <v>25</v>
      </c>
      <c r="F21" s="43">
        <f>$C20</f>
        <v>5</v>
      </c>
      <c r="G21" s="43">
        <f t="shared" ref="G21:M21" si="0">$C20</f>
        <v>5</v>
      </c>
      <c r="H21" s="43">
        <f>$C20</f>
        <v>5</v>
      </c>
      <c r="I21" s="43">
        <f t="shared" si="0"/>
        <v>5</v>
      </c>
      <c r="J21" s="43">
        <f t="shared" si="0"/>
        <v>5</v>
      </c>
      <c r="K21" s="43">
        <f t="shared" si="0"/>
        <v>5</v>
      </c>
      <c r="L21" s="43">
        <f t="shared" si="0"/>
        <v>5</v>
      </c>
      <c r="M21" s="43">
        <f t="shared" si="0"/>
        <v>5</v>
      </c>
    </row>
    <row r="22" spans="1:16" x14ac:dyDescent="0.25">
      <c r="A22" s="11"/>
      <c r="B22" s="15"/>
      <c r="C22" s="15"/>
      <c r="D22" s="13"/>
      <c r="E22" s="29"/>
      <c r="F22" s="43"/>
      <c r="G22" s="43"/>
      <c r="H22" s="43"/>
      <c r="I22" s="43"/>
      <c r="J22" s="43"/>
      <c r="K22" s="43"/>
      <c r="L22" s="43"/>
      <c r="M22" s="43"/>
    </row>
    <row r="23" spans="1:16" x14ac:dyDescent="0.25">
      <c r="A23" s="11"/>
      <c r="B23" s="15"/>
      <c r="C23" s="15"/>
      <c r="D23" s="13"/>
      <c r="E23" s="29"/>
      <c r="F23" s="43"/>
      <c r="G23" s="43"/>
      <c r="H23" s="43"/>
      <c r="I23" s="43"/>
      <c r="J23" s="43"/>
      <c r="K23" s="43"/>
      <c r="L23" s="43"/>
      <c r="M23" s="43"/>
    </row>
    <row r="24" spans="1:16" x14ac:dyDescent="0.25">
      <c r="A24" s="11"/>
      <c r="B24" s="15"/>
      <c r="C24" s="15"/>
      <c r="D24" s="13"/>
      <c r="E24" s="29"/>
    </row>
    <row r="25" spans="1:16" x14ac:dyDescent="0.25">
      <c r="A25" s="2" t="s">
        <v>37</v>
      </c>
      <c r="B25" s="6" t="s">
        <v>47</v>
      </c>
      <c r="C25" s="36">
        <f>C31+C38</f>
        <v>209</v>
      </c>
      <c r="D25" s="14"/>
    </row>
    <row r="26" spans="1:16" x14ac:dyDescent="0.25">
      <c r="A26" s="5" t="s">
        <v>38</v>
      </c>
      <c r="B26" s="5" t="s">
        <v>39</v>
      </c>
      <c r="C26" s="18" t="s">
        <v>40</v>
      </c>
      <c r="D26" s="14"/>
      <c r="N26"/>
      <c r="O26"/>
      <c r="P26"/>
    </row>
    <row r="27" spans="1:16" x14ac:dyDescent="0.25">
      <c r="A27" s="108" t="s">
        <v>193</v>
      </c>
      <c r="B27" s="6">
        <f>COUNTIF(Identification!K:K, "Yes")</f>
        <v>8</v>
      </c>
      <c r="C27" s="21">
        <f>B27/C$25</f>
        <v>3.8277511961722487E-2</v>
      </c>
      <c r="D27" s="15"/>
      <c r="N27"/>
      <c r="O27"/>
      <c r="P27"/>
    </row>
    <row r="28" spans="1:16" x14ac:dyDescent="0.25">
      <c r="A28" s="109" t="s">
        <v>197</v>
      </c>
      <c r="B28" s="7">
        <f>COUNTIF(Identification!R:R, "Yes")</f>
        <v>33</v>
      </c>
      <c r="C28" s="22">
        <f t="shared" ref="C28:C29" si="1">B28/C$25</f>
        <v>0.15789473684210525</v>
      </c>
      <c r="D28" s="15"/>
      <c r="N28"/>
      <c r="O28"/>
      <c r="P28"/>
    </row>
    <row r="29" spans="1:16" x14ac:dyDescent="0.25">
      <c r="A29" s="110" t="s">
        <v>198</v>
      </c>
      <c r="B29" s="8">
        <f>COUNTIF(Identification!Y:Y, "Yes")</f>
        <v>23</v>
      </c>
      <c r="C29" s="23">
        <f t="shared" si="1"/>
        <v>0.11004784688995216</v>
      </c>
      <c r="N29"/>
      <c r="O29"/>
      <c r="P29"/>
    </row>
    <row r="30" spans="1:16" x14ac:dyDescent="0.25">
      <c r="N30"/>
      <c r="O30"/>
      <c r="P30"/>
    </row>
    <row r="31" spans="1:16" x14ac:dyDescent="0.25">
      <c r="A31" s="2" t="s">
        <v>41</v>
      </c>
      <c r="B31" s="6" t="s">
        <v>48</v>
      </c>
      <c r="C31" s="36">
        <f>COUNTIF(Identification!C:C, "Yes")</f>
        <v>148</v>
      </c>
      <c r="N31"/>
      <c r="O31"/>
      <c r="P31"/>
    </row>
    <row r="32" spans="1:16" x14ac:dyDescent="0.25">
      <c r="A32" s="5" t="s">
        <v>38</v>
      </c>
      <c r="B32" s="5" t="s">
        <v>39</v>
      </c>
      <c r="C32" s="18" t="s">
        <v>40</v>
      </c>
      <c r="N32"/>
      <c r="O32"/>
      <c r="P32"/>
    </row>
    <row r="33" spans="1:16" x14ac:dyDescent="0.25">
      <c r="A33" s="108" t="s">
        <v>193</v>
      </c>
      <c r="B33" s="6">
        <f>COUNTIF(Identification!AA:AA, "Yes")</f>
        <v>8</v>
      </c>
      <c r="C33" s="21">
        <f>B33/C$31</f>
        <v>5.4054054054054057E-2</v>
      </c>
      <c r="N33"/>
      <c r="O33"/>
      <c r="P33"/>
    </row>
    <row r="34" spans="1:16" x14ac:dyDescent="0.25">
      <c r="A34" s="109" t="s">
        <v>197</v>
      </c>
      <c r="B34" s="7">
        <f>COUNTIF(Identification!AB:AB, "Yes")</f>
        <v>22</v>
      </c>
      <c r="C34" s="22">
        <f t="shared" ref="C34:C35" si="2">B34/C$31</f>
        <v>0.14864864864864866</v>
      </c>
      <c r="N34"/>
      <c r="O34"/>
      <c r="P34"/>
    </row>
    <row r="35" spans="1:16" x14ac:dyDescent="0.25">
      <c r="A35" s="110" t="s">
        <v>198</v>
      </c>
      <c r="B35" s="8">
        <f>COUNTIF(Identification!AC:AC, "Yes")</f>
        <v>11</v>
      </c>
      <c r="C35" s="23">
        <f t="shared" si="2"/>
        <v>7.4324324324324328E-2</v>
      </c>
      <c r="L35"/>
      <c r="M35"/>
      <c r="N35"/>
      <c r="O35"/>
      <c r="P35"/>
    </row>
    <row r="36" spans="1:16" x14ac:dyDescent="0.25">
      <c r="L36"/>
      <c r="M36"/>
      <c r="N36"/>
      <c r="O36"/>
      <c r="P36"/>
    </row>
    <row r="37" spans="1:16" x14ac:dyDescent="0.25">
      <c r="L37"/>
      <c r="M37"/>
      <c r="N37"/>
      <c r="O37"/>
      <c r="P37"/>
    </row>
    <row r="38" spans="1:16" x14ac:dyDescent="0.25">
      <c r="A38" s="2" t="s">
        <v>42</v>
      </c>
      <c r="B38" s="6" t="s">
        <v>49</v>
      </c>
      <c r="C38" s="26">
        <f>COUNTIF(Identification!C:C,"No")</f>
        <v>61</v>
      </c>
      <c r="L38"/>
      <c r="M38"/>
      <c r="N38"/>
      <c r="O38"/>
      <c r="P38"/>
    </row>
    <row r="39" spans="1:16" x14ac:dyDescent="0.25">
      <c r="A39" s="5" t="s">
        <v>38</v>
      </c>
      <c r="B39" s="5" t="s">
        <v>39</v>
      </c>
      <c r="C39" s="18" t="s">
        <v>40</v>
      </c>
      <c r="L39"/>
      <c r="M39"/>
      <c r="N39"/>
      <c r="O39"/>
      <c r="P39"/>
    </row>
    <row r="40" spans="1:16" x14ac:dyDescent="0.25">
      <c r="A40" s="108" t="s">
        <v>193</v>
      </c>
      <c r="B40" s="6">
        <f>COUNTIF(Identification!AE:AE, "Yes")</f>
        <v>0</v>
      </c>
      <c r="C40" s="21">
        <f>B40/C$38</f>
        <v>0</v>
      </c>
      <c r="L40"/>
      <c r="M40"/>
      <c r="N40"/>
      <c r="O40"/>
      <c r="P40"/>
    </row>
    <row r="41" spans="1:16" x14ac:dyDescent="0.25">
      <c r="A41" s="109" t="s">
        <v>197</v>
      </c>
      <c r="B41" s="7">
        <f>COUNTIF(Identification!AF:AF, "Yes")</f>
        <v>11</v>
      </c>
      <c r="C41" s="22">
        <f t="shared" ref="C41:C42" si="3">B41/C$38</f>
        <v>0.18032786885245902</v>
      </c>
      <c r="F41"/>
      <c r="G41"/>
      <c r="H41"/>
      <c r="I41"/>
      <c r="J41"/>
      <c r="L41"/>
      <c r="M41"/>
      <c r="N41"/>
      <c r="O41"/>
      <c r="P41"/>
    </row>
    <row r="42" spans="1:16" x14ac:dyDescent="0.25">
      <c r="A42" s="110" t="s">
        <v>198</v>
      </c>
      <c r="B42" s="8">
        <f>COUNTIF(Identification!AG:AG, "Yes")</f>
        <v>12</v>
      </c>
      <c r="C42" s="23">
        <f t="shared" si="3"/>
        <v>0.19672131147540983</v>
      </c>
      <c r="F42"/>
      <c r="G42"/>
      <c r="H42"/>
      <c r="I42"/>
      <c r="J42"/>
      <c r="L42"/>
      <c r="M42"/>
      <c r="N42"/>
      <c r="O42"/>
      <c r="P42"/>
    </row>
    <row r="43" spans="1:16" x14ac:dyDescent="0.25">
      <c r="L43"/>
      <c r="M43"/>
      <c r="N43"/>
      <c r="O43"/>
      <c r="P43"/>
    </row>
    <row r="44" spans="1:16" x14ac:dyDescent="0.25">
      <c r="A44" s="24" t="s">
        <v>243</v>
      </c>
      <c r="B44" s="26" t="s">
        <v>48</v>
      </c>
      <c r="C44" s="36">
        <f>C31</f>
        <v>148</v>
      </c>
      <c r="E44" s="2" t="s">
        <v>156</v>
      </c>
      <c r="L44"/>
      <c r="M44"/>
      <c r="N44"/>
      <c r="O44"/>
      <c r="P44"/>
    </row>
    <row r="45" spans="1:16" x14ac:dyDescent="0.25">
      <c r="A45" s="25" t="s">
        <v>43</v>
      </c>
      <c r="B45" s="25" t="s">
        <v>39</v>
      </c>
      <c r="C45" s="25" t="s">
        <v>40</v>
      </c>
      <c r="E45" s="89" t="s">
        <v>224</v>
      </c>
      <c r="F45" s="89" t="s">
        <v>21</v>
      </c>
      <c r="G45" s="90" t="s">
        <v>22</v>
      </c>
      <c r="H45" s="90" t="s">
        <v>26</v>
      </c>
      <c r="I45" s="90" t="s">
        <v>27</v>
      </c>
      <c r="J45" s="90" t="s">
        <v>28</v>
      </c>
      <c r="L45"/>
      <c r="M45"/>
      <c r="N45"/>
      <c r="O45"/>
      <c r="P45"/>
    </row>
    <row r="46" spans="1:16" x14ac:dyDescent="0.25">
      <c r="A46" s="111" t="s">
        <v>44</v>
      </c>
      <c r="B46" s="26">
        <f>COUNTIF(Identification!F:F,"Y")</f>
        <v>93</v>
      </c>
      <c r="C46" s="21">
        <f>B46/C$31</f>
        <v>0.6283783783783784</v>
      </c>
      <c r="E46" s="113" t="s">
        <v>23</v>
      </c>
      <c r="F46" s="95">
        <f>COUNT(Indicators!E:E)</f>
        <v>205</v>
      </c>
      <c r="G46" s="96">
        <f>AVERAGE(Indicators!E:E)</f>
        <v>45.182214377073173</v>
      </c>
      <c r="H46" s="96">
        <f>STDEV(Indicators!E:E)</f>
        <v>12.401343754273773</v>
      </c>
      <c r="I46" s="96">
        <f>MIN(Indicators!E:E)</f>
        <v>11.9047619</v>
      </c>
      <c r="J46" s="96">
        <f>MAX(Indicators!E:E)</f>
        <v>79.802955699999998</v>
      </c>
      <c r="L46"/>
      <c r="M46"/>
      <c r="N46"/>
      <c r="O46"/>
      <c r="P46"/>
    </row>
    <row r="47" spans="1:16" x14ac:dyDescent="0.25">
      <c r="A47" s="112" t="s">
        <v>72</v>
      </c>
      <c r="B47" s="27">
        <f>COUNTIF(Identification!H:H,"Y")</f>
        <v>33</v>
      </c>
      <c r="C47" s="28">
        <f t="shared" ref="C47:C48" si="4">B47/C$31</f>
        <v>0.22297297297297297</v>
      </c>
      <c r="E47" s="114" t="s">
        <v>24</v>
      </c>
      <c r="F47" s="95">
        <f>COUNT(Indicators!W:W)</f>
        <v>17</v>
      </c>
      <c r="G47" s="96">
        <f>AVERAGE(Indicators!W:W)</f>
        <v>67.537867664705885</v>
      </c>
      <c r="H47" s="96">
        <f>STDEV(Indicators!W:W)</f>
        <v>20.643700690353665</v>
      </c>
      <c r="I47" s="96">
        <f>MIN(Indicators!W:W)</f>
        <v>24.211819500000001</v>
      </c>
      <c r="J47" s="96">
        <f>MAX(Indicators!W:W)</f>
        <v>94.646665900000002</v>
      </c>
      <c r="L47"/>
      <c r="M47"/>
      <c r="N47"/>
      <c r="O47"/>
      <c r="P47"/>
    </row>
    <row r="48" spans="1:16" x14ac:dyDescent="0.25">
      <c r="A48" s="111" t="s">
        <v>45</v>
      </c>
      <c r="B48" s="26">
        <f>COUNTIF(Identification!J:J,"Y")</f>
        <v>8</v>
      </c>
      <c r="C48" s="51">
        <f t="shared" si="4"/>
        <v>5.4054054054054057E-2</v>
      </c>
      <c r="E48" s="114" t="s">
        <v>157</v>
      </c>
      <c r="F48" s="95">
        <f>COUNT(Indicators!N:N)</f>
        <v>202</v>
      </c>
      <c r="G48" s="96">
        <f>AVERAGE(Indicators!N:N)</f>
        <v>112.54023615198028</v>
      </c>
      <c r="H48" s="96">
        <f>STDEV(Indicators!N:N)</f>
        <v>16.801600819414105</v>
      </c>
      <c r="I48" s="96">
        <f>MIN(Indicators!N:N)</f>
        <v>72.463768099999996</v>
      </c>
      <c r="J48" s="96">
        <f>MAX(Indicators!N:N)</f>
        <v>154.4776119</v>
      </c>
      <c r="L48"/>
      <c r="M48"/>
      <c r="N48"/>
      <c r="O48"/>
      <c r="P48"/>
    </row>
    <row r="49" spans="1:16" x14ac:dyDescent="0.25">
      <c r="A49" s="49"/>
      <c r="B49" s="49"/>
      <c r="C49" s="50"/>
      <c r="E49" s="115" t="s">
        <v>25</v>
      </c>
      <c r="F49" s="95">
        <f>COUNT(Indicators!X:X)</f>
        <v>207</v>
      </c>
      <c r="G49" s="96">
        <f>AVERAGE(Indicators!X:X)</f>
        <v>17.369806763285023</v>
      </c>
      <c r="H49" s="96">
        <f>STDEV(Indicators!X:X)</f>
        <v>15.657063295217254</v>
      </c>
      <c r="I49" s="96">
        <f>MIN(Indicators!X:X)</f>
        <v>3.2</v>
      </c>
      <c r="J49" s="96">
        <f>MAX(Indicators!X:X)</f>
        <v>100</v>
      </c>
      <c r="L49"/>
      <c r="M49"/>
      <c r="N49"/>
      <c r="O49"/>
      <c r="P49"/>
    </row>
    <row r="50" spans="1:16" x14ac:dyDescent="0.25">
      <c r="F50"/>
      <c r="G50"/>
      <c r="H50"/>
      <c r="I50"/>
      <c r="J50"/>
      <c r="L50"/>
      <c r="M50"/>
      <c r="N50"/>
      <c r="O50"/>
      <c r="P50"/>
    </row>
    <row r="51" spans="1:16" x14ac:dyDescent="0.25">
      <c r="A51" s="24" t="s">
        <v>244</v>
      </c>
      <c r="B51" s="26" t="s">
        <v>47</v>
      </c>
      <c r="C51" s="36">
        <f>C25</f>
        <v>209</v>
      </c>
      <c r="E51" s="92" t="s">
        <v>225</v>
      </c>
      <c r="F51"/>
      <c r="G51"/>
      <c r="H51"/>
      <c r="I51"/>
      <c r="J51"/>
      <c r="L51"/>
      <c r="M51"/>
      <c r="N51"/>
      <c r="O51"/>
      <c r="P51"/>
    </row>
    <row r="52" spans="1:16" x14ac:dyDescent="0.25">
      <c r="A52" s="25" t="s">
        <v>43</v>
      </c>
      <c r="B52" s="25" t="s">
        <v>39</v>
      </c>
      <c r="C52" s="25" t="s">
        <v>40</v>
      </c>
      <c r="E52" s="93" t="s">
        <v>223</v>
      </c>
      <c r="F52" s="93" t="s">
        <v>77</v>
      </c>
      <c r="G52" s="94" t="s">
        <v>75</v>
      </c>
      <c r="H52" s="94" t="s">
        <v>76</v>
      </c>
      <c r="I52" s="94" t="s">
        <v>33</v>
      </c>
      <c r="J52" s="94" t="s">
        <v>29</v>
      </c>
      <c r="K52" s="94" t="s">
        <v>30</v>
      </c>
      <c r="L52" s="93" t="s">
        <v>32</v>
      </c>
      <c r="M52" s="94" t="s">
        <v>31</v>
      </c>
      <c r="N52"/>
      <c r="O52"/>
      <c r="P52"/>
    </row>
    <row r="53" spans="1:16" x14ac:dyDescent="0.25">
      <c r="A53" s="111" t="s">
        <v>44</v>
      </c>
      <c r="B53" s="26">
        <f>COUNTIF(Identification!M:M, "Y")</f>
        <v>129</v>
      </c>
      <c r="C53" s="21">
        <f>B53/C$25</f>
        <v>0.61722488038277512</v>
      </c>
      <c r="E53" s="71" t="s">
        <v>36</v>
      </c>
      <c r="F53" s="43">
        <f>AVERAGE(Indicators!F:F)</f>
        <v>34.435924401499989</v>
      </c>
      <c r="G53" s="43">
        <f>AVERAGE(Indicators!G:G)</f>
        <v>14.005523545930247</v>
      </c>
      <c r="H53" s="43">
        <f>AVERAGE(Indicators!H:H)</f>
        <v>29.760811899999997</v>
      </c>
      <c r="I53" s="43">
        <f>AVERAGE(Indicators!I:I)</f>
        <v>20.874567819999999</v>
      </c>
      <c r="J53" s="43">
        <f>AVERAGE(Indicators!J:J)</f>
        <v>58.104743843750001</v>
      </c>
      <c r="K53" s="43">
        <f>AVERAGE(Indicators!K:K)</f>
        <v>25.472177794444448</v>
      </c>
      <c r="L53" s="43">
        <f>AVERAGE(Indicators!L:L)</f>
        <v>37.101714155555555</v>
      </c>
      <c r="M53" s="43">
        <f>AVERAGE(Indicators!M:M)</f>
        <v>45.922306054411798</v>
      </c>
      <c r="N53"/>
      <c r="O53"/>
      <c r="P53"/>
    </row>
    <row r="54" spans="1:16" x14ac:dyDescent="0.25">
      <c r="A54" s="112" t="s">
        <v>72</v>
      </c>
      <c r="B54" s="27">
        <f>COUNTIF(Identification!O:O, "Y")</f>
        <v>35</v>
      </c>
      <c r="C54" s="28">
        <f t="shared" ref="C54:C55" si="5">B54/C$25</f>
        <v>0.1674641148325359</v>
      </c>
      <c r="E54" s="71" t="s">
        <v>24</v>
      </c>
      <c r="F54" s="43"/>
      <c r="G54" s="43"/>
      <c r="H54" s="43">
        <f>AVERAGE(Indicators!W:W)</f>
        <v>67.537867664705885</v>
      </c>
      <c r="I54" s="43"/>
      <c r="J54" s="43"/>
      <c r="K54" s="43"/>
      <c r="L54" s="43"/>
      <c r="M54" s="43"/>
      <c r="N54"/>
      <c r="O54"/>
      <c r="P54"/>
    </row>
    <row r="55" spans="1:16" x14ac:dyDescent="0.25">
      <c r="A55" s="111" t="s">
        <v>45</v>
      </c>
      <c r="B55" s="26">
        <f>COUNTIF(Identification!Q:Q, "Y")</f>
        <v>33</v>
      </c>
      <c r="C55" s="51">
        <f t="shared" si="5"/>
        <v>0.15789473684210525</v>
      </c>
      <c r="E55" s="71" t="s">
        <v>157</v>
      </c>
      <c r="F55" s="43">
        <f>AVERAGE(Indicators!O:O)</f>
        <v>98.974200632460793</v>
      </c>
      <c r="G55" s="43">
        <f>AVERAGE(Indicators!P:P)</f>
        <v>73.723329418243239</v>
      </c>
      <c r="H55" s="43">
        <f>AVERAGE(Indicators!Q:Q)</f>
        <v>95.609567400000017</v>
      </c>
      <c r="I55" s="43">
        <f>AVERAGE(Indicators!R:R)</f>
        <v>87.851731599999994</v>
      </c>
      <c r="J55" s="43">
        <f>AVERAGE(Indicators!S:S)</f>
        <v>145.1183917090909</v>
      </c>
      <c r="K55" s="43">
        <f>AVERAGE(Indicators!T:T)</f>
        <v>86.463879474999985</v>
      </c>
      <c r="L55" s="43">
        <f>AVERAGE(Indicators!U:U)</f>
        <v>98.57654767692307</v>
      </c>
      <c r="M55" s="43">
        <f>AVERAGE(Indicators!V:V)</f>
        <v>113.56012303299997</v>
      </c>
      <c r="N55"/>
      <c r="O55"/>
      <c r="P55"/>
    </row>
    <row r="56" spans="1:16" x14ac:dyDescent="0.25">
      <c r="A56" s="49"/>
      <c r="B56" s="49"/>
      <c r="C56" s="50"/>
      <c r="E56" s="71" t="s">
        <v>25</v>
      </c>
      <c r="F56" s="43">
        <f>AVERAGE(Indicators!$X:$X)</f>
        <v>17.369806763285023</v>
      </c>
      <c r="G56" s="43">
        <f>AVERAGE(Indicators!$X:$X)</f>
        <v>17.369806763285023</v>
      </c>
      <c r="H56" s="43">
        <f>AVERAGE(Indicators!$X:$X)</f>
        <v>17.369806763285023</v>
      </c>
      <c r="I56" s="43">
        <f>AVERAGE(Indicators!$X:$X)</f>
        <v>17.369806763285023</v>
      </c>
      <c r="J56" s="43">
        <f>AVERAGE(Indicators!$X:$X)</f>
        <v>17.369806763285023</v>
      </c>
      <c r="K56" s="43">
        <f>AVERAGE(Indicators!$X:$X)</f>
        <v>17.369806763285023</v>
      </c>
      <c r="L56" s="43">
        <f>AVERAGE(Indicators!$X:$X)</f>
        <v>17.369806763285023</v>
      </c>
      <c r="M56" s="43">
        <f>AVERAGE(Indicators!$X:$X)</f>
        <v>17.369806763285023</v>
      </c>
      <c r="N56"/>
      <c r="O56"/>
      <c r="P56"/>
    </row>
    <row r="57" spans="1:16" x14ac:dyDescent="0.25">
      <c r="F57"/>
      <c r="G57"/>
      <c r="H57"/>
      <c r="I57"/>
      <c r="J57"/>
      <c r="L57"/>
      <c r="M57"/>
      <c r="N57"/>
      <c r="O57"/>
      <c r="P57"/>
    </row>
    <row r="58" spans="1:16" x14ac:dyDescent="0.25">
      <c r="A58" s="24" t="s">
        <v>245</v>
      </c>
      <c r="B58" s="26" t="s">
        <v>47</v>
      </c>
      <c r="C58" s="36">
        <f>C25</f>
        <v>209</v>
      </c>
      <c r="F58"/>
      <c r="G58"/>
      <c r="H58"/>
      <c r="I58"/>
      <c r="J58"/>
      <c r="L58"/>
      <c r="M58"/>
      <c r="N58"/>
      <c r="O58"/>
      <c r="P58"/>
    </row>
    <row r="59" spans="1:16" x14ac:dyDescent="0.25">
      <c r="A59" s="25" t="s">
        <v>43</v>
      </c>
      <c r="B59" s="25" t="s">
        <v>39</v>
      </c>
      <c r="C59" s="25" t="s">
        <v>40</v>
      </c>
      <c r="F59"/>
      <c r="G59"/>
      <c r="H59"/>
      <c r="I59"/>
      <c r="J59"/>
      <c r="L59"/>
      <c r="M59"/>
      <c r="N59"/>
      <c r="O59"/>
      <c r="P59"/>
    </row>
    <row r="60" spans="1:16" x14ac:dyDescent="0.25">
      <c r="A60" s="111" t="s">
        <v>44</v>
      </c>
      <c r="B60" s="26">
        <f>COUNTIF(Identification!T:T, "Y")</f>
        <v>46</v>
      </c>
      <c r="C60" s="21">
        <f>B60/C$25</f>
        <v>0.22009569377990432</v>
      </c>
      <c r="F60"/>
      <c r="G60"/>
      <c r="H60"/>
      <c r="I60"/>
      <c r="J60"/>
      <c r="L60"/>
      <c r="M60"/>
      <c r="N60"/>
      <c r="O60"/>
      <c r="P60"/>
    </row>
    <row r="61" spans="1:16" x14ac:dyDescent="0.25">
      <c r="A61" s="112" t="s">
        <v>72</v>
      </c>
      <c r="B61" s="27">
        <f>COUNTIF(Identification!V:V, "Y")</f>
        <v>25</v>
      </c>
      <c r="C61" s="28">
        <f t="shared" ref="C61:C62" si="6">B61/C$25</f>
        <v>0.11961722488038277</v>
      </c>
      <c r="F61"/>
      <c r="G61"/>
      <c r="H61"/>
      <c r="I61"/>
      <c r="J61"/>
      <c r="L61"/>
      <c r="M61"/>
      <c r="N61"/>
      <c r="O61"/>
      <c r="P61"/>
    </row>
    <row r="62" spans="1:16" x14ac:dyDescent="0.25">
      <c r="A62" s="111" t="s">
        <v>45</v>
      </c>
      <c r="B62" s="26">
        <f>COUNTIF(Identification!X:X, "Y")</f>
        <v>23</v>
      </c>
      <c r="C62" s="51">
        <f t="shared" si="6"/>
        <v>0.11004784688995216</v>
      </c>
      <c r="F62"/>
      <c r="G62"/>
      <c r="H62"/>
      <c r="I62"/>
      <c r="J62"/>
      <c r="L62"/>
      <c r="M62"/>
      <c r="N62"/>
      <c r="O62"/>
      <c r="P62"/>
    </row>
    <row r="63" spans="1:16" x14ac:dyDescent="0.25">
      <c r="A63" s="49"/>
      <c r="B63" s="49"/>
      <c r="C63" s="50"/>
      <c r="F63"/>
      <c r="G63"/>
      <c r="H63"/>
      <c r="I63"/>
      <c r="J63"/>
      <c r="L63"/>
      <c r="M63"/>
      <c r="N63"/>
      <c r="O63"/>
      <c r="P63"/>
    </row>
    <row r="64" spans="1:16" x14ac:dyDescent="0.25">
      <c r="F64"/>
      <c r="G64"/>
      <c r="H64"/>
      <c r="I64"/>
      <c r="J64"/>
      <c r="L64"/>
      <c r="M64"/>
      <c r="N64"/>
      <c r="O64"/>
      <c r="P64"/>
    </row>
    <row r="65" spans="6:16" x14ac:dyDescent="0.25">
      <c r="F65"/>
      <c r="G65"/>
      <c r="H65"/>
      <c r="I65"/>
      <c r="J65"/>
      <c r="L65"/>
      <c r="M65"/>
      <c r="N65"/>
      <c r="O65"/>
      <c r="P65"/>
    </row>
    <row r="66" spans="6:16" x14ac:dyDescent="0.25">
      <c r="F66"/>
      <c r="G66"/>
      <c r="H66"/>
      <c r="I66"/>
      <c r="J66"/>
      <c r="L66"/>
      <c r="M66"/>
      <c r="N66"/>
      <c r="O66"/>
      <c r="P66"/>
    </row>
    <row r="67" spans="6:16" x14ac:dyDescent="0.25">
      <c r="F67"/>
      <c r="G67"/>
      <c r="H67"/>
      <c r="I67"/>
      <c r="J67"/>
      <c r="L67"/>
      <c r="M67"/>
      <c r="N67"/>
      <c r="O67"/>
      <c r="P67"/>
    </row>
    <row r="68" spans="6:16" x14ac:dyDescent="0.25">
      <c r="L68"/>
      <c r="M68"/>
      <c r="N68"/>
      <c r="O68"/>
      <c r="P68"/>
    </row>
    <row r="69" spans="6:16" x14ac:dyDescent="0.25">
      <c r="L69"/>
      <c r="M69"/>
      <c r="N69"/>
      <c r="O69"/>
      <c r="P69"/>
    </row>
  </sheetData>
  <mergeCells count="1">
    <mergeCell ref="A1:P1"/>
  </mergeCells>
  <pageMargins left="0.7" right="0.7" top="0.75" bottom="0.75" header="0.3" footer="0.3"/>
  <pageSetup orientation="portrait" horizontalDpi="1200" verticalDpi="1200" r:id="rId1"/>
  <ignoredErrors>
    <ignoredError sqref="C2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10"/>
  <sheetViews>
    <sheetView workbookViewId="0">
      <pane ySplit="1" topLeftCell="A2" activePane="bottomLeft" state="frozen"/>
      <selection activeCell="F1" sqref="F1"/>
      <selection pane="bottomLeft" activeCell="L27" sqref="L27"/>
    </sheetView>
  </sheetViews>
  <sheetFormatPr defaultRowHeight="15" x14ac:dyDescent="0.25"/>
  <cols>
    <col min="1" max="2" width="16.7109375" style="97" customWidth="1"/>
    <col min="3" max="3" width="12.5703125" style="29" customWidth="1"/>
    <col min="4" max="4" width="10.7109375" style="29" customWidth="1"/>
    <col min="5" max="7" width="18.7109375" style="29" customWidth="1"/>
    <col min="8" max="14" width="16.7109375" style="33" customWidth="1"/>
    <col min="15" max="15" width="16.7109375" style="29" customWidth="1"/>
  </cols>
  <sheetData>
    <row r="1" spans="1:15" s="30" customFormat="1" ht="36" customHeight="1" x14ac:dyDescent="0.25">
      <c r="A1" s="98" t="s">
        <v>227</v>
      </c>
      <c r="B1" s="98" t="s">
        <v>228</v>
      </c>
      <c r="C1" s="31" t="s">
        <v>229</v>
      </c>
      <c r="D1" s="31" t="s">
        <v>3</v>
      </c>
      <c r="E1" s="31" t="s">
        <v>193</v>
      </c>
      <c r="F1" s="31" t="s">
        <v>197</v>
      </c>
      <c r="G1" s="31" t="s">
        <v>222</v>
      </c>
      <c r="H1" s="32" t="s">
        <v>36</v>
      </c>
      <c r="I1" s="32" t="s">
        <v>246</v>
      </c>
      <c r="J1" s="32" t="s">
        <v>157</v>
      </c>
      <c r="K1" s="32" t="s">
        <v>247</v>
      </c>
      <c r="L1" s="32" t="s">
        <v>226</v>
      </c>
      <c r="M1" s="32" t="s">
        <v>248</v>
      </c>
      <c r="N1" s="32" t="s">
        <v>25</v>
      </c>
      <c r="O1" s="32" t="s">
        <v>249</v>
      </c>
    </row>
    <row r="2" spans="1:15" x14ac:dyDescent="0.25">
      <c r="A2" s="97" t="str">
        <f>Indicators!A2</f>
        <v>District1000</v>
      </c>
      <c r="B2" s="97" t="str">
        <f>Indicators!B2</f>
        <v>School 1</v>
      </c>
      <c r="C2" s="29" t="str">
        <f>Indicators!C2</f>
        <v>K-6</v>
      </c>
      <c r="D2" s="29" t="str">
        <f>Indicators!D2</f>
        <v>Yes</v>
      </c>
      <c r="E2" s="29" t="str">
        <f>Identification!K2</f>
        <v>No</v>
      </c>
      <c r="F2" s="29" t="str">
        <f>Identification!R2</f>
        <v>No</v>
      </c>
      <c r="G2" s="29" t="str">
        <f>Identification!Y2</f>
        <v>No</v>
      </c>
      <c r="H2" s="43">
        <f>IF(Indicators!E2&lt;&gt;"", Indicators!E2, "")</f>
        <v>57.692307700000001</v>
      </c>
      <c r="I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" s="43">
        <f>IF(Indicators!N2&lt;&gt;"", Indicators!N2, "")</f>
        <v>135</v>
      </c>
      <c r="K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" s="43" t="str">
        <f>IF(Indicators!W2&lt;&gt;"", Indicators!W2, "")</f>
        <v/>
      </c>
      <c r="M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" s="43">
        <f>IF(Indicators!X2&lt;&gt;"", Indicators!X2, "")</f>
        <v>21.33</v>
      </c>
      <c r="O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3" spans="1:15" x14ac:dyDescent="0.25">
      <c r="A3" s="97" t="str">
        <f>Indicators!A3</f>
        <v>District1001</v>
      </c>
      <c r="B3" s="97" t="str">
        <f>Indicators!B3</f>
        <v>School 1</v>
      </c>
      <c r="C3" s="29" t="str">
        <f>Indicators!C3</f>
        <v>6-8</v>
      </c>
      <c r="D3" s="29" t="str">
        <f>Indicators!D3</f>
        <v>No</v>
      </c>
      <c r="E3" s="29" t="str">
        <f>Identification!K3</f>
        <v>No</v>
      </c>
      <c r="F3" s="29" t="str">
        <f>Identification!R3</f>
        <v>Yes</v>
      </c>
      <c r="G3" s="29" t="str">
        <f>Identification!Y3</f>
        <v>No</v>
      </c>
      <c r="H3" s="43">
        <f>IF(Indicators!E3&lt;&gt;"", Indicators!E3, "")</f>
        <v>28.040854199999998</v>
      </c>
      <c r="I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3" s="43">
        <f>IF(Indicators!N3&lt;&gt;"", Indicators!N3, "")</f>
        <v>87.788018399999999</v>
      </c>
      <c r="K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3" s="43">
        <f>IF(Indicators!W3&lt;&gt;"", Indicators!W3, "")</f>
        <v>40.345276900000002</v>
      </c>
      <c r="M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2</v>
      </c>
      <c r="N3" s="43">
        <f>IF(Indicators!X3&lt;&gt;"", Indicators!X3, "")</f>
        <v>19.8</v>
      </c>
      <c r="O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" spans="1:15" x14ac:dyDescent="0.25">
      <c r="A4" s="97" t="str">
        <f>Indicators!A4</f>
        <v>District1001</v>
      </c>
      <c r="B4" s="97" t="str">
        <f>Indicators!B4</f>
        <v>School 2</v>
      </c>
      <c r="C4" s="29" t="str">
        <f>Indicators!C4</f>
        <v>K-4</v>
      </c>
      <c r="D4" s="29" t="str">
        <f>Indicators!D4</f>
        <v>Yes</v>
      </c>
      <c r="E4" s="29" t="str">
        <f>Identification!K4</f>
        <v>No</v>
      </c>
      <c r="F4" s="29" t="str">
        <f>Identification!R4</f>
        <v>No</v>
      </c>
      <c r="G4" s="29" t="str">
        <f>Identification!Y4</f>
        <v>No</v>
      </c>
      <c r="H4" s="43">
        <f>IF(Indicators!E4&lt;&gt;"", Indicators!E4, "")</f>
        <v>46.969696999999996</v>
      </c>
      <c r="I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4" s="43">
        <f>IF(Indicators!N4&lt;&gt;"", Indicators!N4, "")</f>
        <v>106.5217391</v>
      </c>
      <c r="K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4" s="43" t="str">
        <f>IF(Indicators!W4&lt;&gt;"", Indicators!W4, "")</f>
        <v/>
      </c>
      <c r="M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" s="43">
        <f>IF(Indicators!X4&lt;&gt;"", Indicators!X4, "")</f>
        <v>29.7</v>
      </c>
      <c r="O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5" spans="1:15" x14ac:dyDescent="0.25">
      <c r="A5" s="97" t="str">
        <f>Indicators!A5</f>
        <v>District1001</v>
      </c>
      <c r="B5" s="97" t="str">
        <f>Indicators!B5</f>
        <v>School 3</v>
      </c>
      <c r="C5" s="29" t="str">
        <f>Indicators!C5</f>
        <v>6-8</v>
      </c>
      <c r="D5" s="29" t="str">
        <f>Indicators!D5</f>
        <v>No</v>
      </c>
      <c r="E5" s="29" t="str">
        <f>Identification!K5</f>
        <v>No</v>
      </c>
      <c r="F5" s="29" t="str">
        <f>Identification!R5</f>
        <v>No</v>
      </c>
      <c r="G5" s="29" t="str">
        <f>Identification!Y5</f>
        <v>No</v>
      </c>
      <c r="H5" s="43">
        <f>IF(Indicators!E5&lt;&gt;"", Indicators!E5, "")</f>
        <v>40.9467456</v>
      </c>
      <c r="I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5" s="43">
        <f>IF(Indicators!N5&lt;&gt;"", Indicators!N5, "")</f>
        <v>114.0594059</v>
      </c>
      <c r="K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5" s="43" t="str">
        <f>IF(Indicators!W5&lt;&gt;"", Indicators!W5, "")</f>
        <v/>
      </c>
      <c r="M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" s="43">
        <f>IF(Indicators!X5&lt;&gt;"", Indicators!X5, "")</f>
        <v>20.67</v>
      </c>
      <c r="O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6" spans="1:15" x14ac:dyDescent="0.25">
      <c r="A6" s="97" t="str">
        <f>Indicators!A6</f>
        <v>District1001</v>
      </c>
      <c r="B6" s="97" t="str">
        <f>Indicators!B6</f>
        <v>School 4</v>
      </c>
      <c r="C6" s="29" t="str">
        <f>Indicators!C6</f>
        <v>K-8</v>
      </c>
      <c r="D6" s="29" t="str">
        <f>Indicators!D6</f>
        <v>Yes</v>
      </c>
      <c r="E6" s="29" t="str">
        <f>Identification!K6</f>
        <v>No</v>
      </c>
      <c r="F6" s="29" t="str">
        <f>Identification!R6</f>
        <v>No</v>
      </c>
      <c r="G6" s="29" t="str">
        <f>Identification!Y6</f>
        <v>No</v>
      </c>
      <c r="H6" s="43">
        <f>IF(Indicators!E6&lt;&gt;"", Indicators!E6, "")</f>
        <v>55.882352900000001</v>
      </c>
      <c r="I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6" s="43">
        <f>IF(Indicators!N6&lt;&gt;"", Indicators!N6, "")</f>
        <v>126.7857143</v>
      </c>
      <c r="K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6" s="43" t="str">
        <f>IF(Indicators!W6&lt;&gt;"", Indicators!W6, "")</f>
        <v/>
      </c>
      <c r="M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" s="43">
        <f>IF(Indicators!X6&lt;&gt;"", Indicators!X6, "")</f>
        <v>21.62</v>
      </c>
      <c r="O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7" spans="1:15" x14ac:dyDescent="0.25">
      <c r="A7" s="97" t="str">
        <f>Indicators!A7</f>
        <v>District1002</v>
      </c>
      <c r="B7" s="97" t="str">
        <f>Indicators!B7</f>
        <v>School 1</v>
      </c>
      <c r="C7" s="29" t="str">
        <f>Indicators!C7</f>
        <v>3-8</v>
      </c>
      <c r="D7" s="29" t="str">
        <f>Indicators!D7</f>
        <v>Yes</v>
      </c>
      <c r="E7" s="29" t="str">
        <f>Identification!K7</f>
        <v>No</v>
      </c>
      <c r="F7" s="29" t="str">
        <f>Identification!R7</f>
        <v>No</v>
      </c>
      <c r="G7" s="29" t="str">
        <f>Identification!Y7</f>
        <v>Yes</v>
      </c>
      <c r="H7" s="43">
        <f>IF(Indicators!E7&lt;&gt;"", Indicators!E7, "")</f>
        <v>36.535662299999998</v>
      </c>
      <c r="I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7" s="43">
        <f>IF(Indicators!N7&lt;&gt;"", Indicators!N7, "")</f>
        <v>106.1368209</v>
      </c>
      <c r="K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7" s="43" t="str">
        <f>IF(Indicators!W7&lt;&gt;"", Indicators!W7, "")</f>
        <v/>
      </c>
      <c r="M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" s="43">
        <f>IF(Indicators!X7&lt;&gt;"", Indicators!X7, "")</f>
        <v>24.53</v>
      </c>
      <c r="O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8" spans="1:15" x14ac:dyDescent="0.25">
      <c r="A8" s="97" t="str">
        <f>Indicators!A8</f>
        <v>District1002</v>
      </c>
      <c r="B8" s="97" t="str">
        <f>Indicators!B8</f>
        <v>School 2</v>
      </c>
      <c r="C8" s="29" t="str">
        <f>Indicators!C8</f>
        <v>K-8</v>
      </c>
      <c r="D8" s="29" t="str">
        <f>Indicators!D8</f>
        <v>Yes</v>
      </c>
      <c r="E8" s="29" t="str">
        <f>Identification!K8</f>
        <v>No</v>
      </c>
      <c r="F8" s="29" t="str">
        <f>Identification!R8</f>
        <v>Yes</v>
      </c>
      <c r="G8" s="29" t="str">
        <f>Identification!Y8</f>
        <v>No</v>
      </c>
      <c r="H8" s="43">
        <f>IF(Indicators!E8&lt;&gt;"", Indicators!E8, "")</f>
        <v>29.375</v>
      </c>
      <c r="I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8" s="43">
        <f>IF(Indicators!N8&lt;&gt;"", Indicators!N8, "")</f>
        <v>82.377049200000002</v>
      </c>
      <c r="K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8" s="43" t="str">
        <f>IF(Indicators!W8&lt;&gt;"", Indicators!W8, "")</f>
        <v/>
      </c>
      <c r="M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" s="43">
        <f>IF(Indicators!X8&lt;&gt;"", Indicators!X8, "")</f>
        <v>18.54</v>
      </c>
      <c r="O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" spans="1:15" x14ac:dyDescent="0.25">
      <c r="A9" s="97" t="str">
        <f>Indicators!A9</f>
        <v>District1002</v>
      </c>
      <c r="B9" s="97" t="str">
        <f>Indicators!B9</f>
        <v>School 3</v>
      </c>
      <c r="C9" s="29" t="str">
        <f>Indicators!C9</f>
        <v>K-6</v>
      </c>
      <c r="D9" s="29" t="str">
        <f>Indicators!D9</f>
        <v>No</v>
      </c>
      <c r="E9" s="29" t="str">
        <f>Identification!K9</f>
        <v>No</v>
      </c>
      <c r="F9" s="29" t="str">
        <f>Identification!R9</f>
        <v>No</v>
      </c>
      <c r="G9" s="29" t="str">
        <f>Identification!Y9</f>
        <v>No</v>
      </c>
      <c r="H9" s="43">
        <f>IF(Indicators!E9&lt;&gt;"", Indicators!E9, "")</f>
        <v>42.105263200000003</v>
      </c>
      <c r="I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" s="43">
        <f>IF(Indicators!N9&lt;&gt;"", Indicators!N9, "")</f>
        <v>100</v>
      </c>
      <c r="K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" s="43" t="str">
        <f>IF(Indicators!W9&lt;&gt;"", Indicators!W9, "")</f>
        <v/>
      </c>
      <c r="M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" s="43">
        <f>IF(Indicators!X9&lt;&gt;"", Indicators!X9, "")</f>
        <v>37.5</v>
      </c>
      <c r="O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0" spans="1:15" x14ac:dyDescent="0.25">
      <c r="A10" s="97" t="str">
        <f>Indicators!A10</f>
        <v>District1002</v>
      </c>
      <c r="B10" s="97" t="str">
        <f>Indicators!B10</f>
        <v>School 4</v>
      </c>
      <c r="C10" s="29" t="str">
        <f>Indicators!C10</f>
        <v>K-5</v>
      </c>
      <c r="D10" s="29" t="str">
        <f>Indicators!D10</f>
        <v>Yes</v>
      </c>
      <c r="E10" s="29" t="str">
        <f>Identification!K10</f>
        <v>No</v>
      </c>
      <c r="F10" s="29" t="str">
        <f>Identification!R10</f>
        <v>No</v>
      </c>
      <c r="G10" s="29" t="str">
        <f>Identification!Y10</f>
        <v>No</v>
      </c>
      <c r="H10" s="43">
        <f>IF(Indicators!E10&lt;&gt;"", Indicators!E10, "")</f>
        <v>47.428571400000003</v>
      </c>
      <c r="I1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0" s="43">
        <f>IF(Indicators!N10&lt;&gt;"", Indicators!N10, "")</f>
        <v>116.8</v>
      </c>
      <c r="K1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0" s="43" t="str">
        <f>IF(Indicators!W10&lt;&gt;"", Indicators!W10, "")</f>
        <v/>
      </c>
      <c r="M1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" s="43">
        <f>IF(Indicators!X10&lt;&gt;"", Indicators!X10, "")</f>
        <v>8.51</v>
      </c>
      <c r="O1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1" spans="1:15" x14ac:dyDescent="0.25">
      <c r="A11" s="97" t="str">
        <f>Indicators!A11</f>
        <v>District1002</v>
      </c>
      <c r="B11" s="97" t="str">
        <f>Indicators!B11</f>
        <v>School 5</v>
      </c>
      <c r="C11" s="29" t="str">
        <f>Indicators!C11</f>
        <v>K-5</v>
      </c>
      <c r="D11" s="29" t="str">
        <f>Indicators!D11</f>
        <v>Yes</v>
      </c>
      <c r="E11" s="29" t="str">
        <f>Identification!K11</f>
        <v>No</v>
      </c>
      <c r="F11" s="29" t="str">
        <f>Identification!R11</f>
        <v>No</v>
      </c>
      <c r="G11" s="29" t="str">
        <f>Identification!Y11</f>
        <v>No</v>
      </c>
      <c r="H11" s="43">
        <f>IF(Indicators!E11&lt;&gt;"", Indicators!E11, "")</f>
        <v>48.076923100000002</v>
      </c>
      <c r="I1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" s="43">
        <f>IF(Indicators!N11&lt;&gt;"", Indicators!N11, "")</f>
        <v>118.1818182</v>
      </c>
      <c r="K1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" s="43" t="str">
        <f>IF(Indicators!W11&lt;&gt;"", Indicators!W11, "")</f>
        <v/>
      </c>
      <c r="M1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" s="43">
        <f>IF(Indicators!X11&lt;&gt;"", Indicators!X11, "")</f>
        <v>15.01</v>
      </c>
      <c r="O1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" spans="1:15" x14ac:dyDescent="0.25">
      <c r="A12" s="97" t="str">
        <f>Indicators!A12</f>
        <v>District1002</v>
      </c>
      <c r="B12" s="97" t="str">
        <f>Indicators!B12</f>
        <v>School 6</v>
      </c>
      <c r="C12" s="29" t="str">
        <f>Indicators!C12</f>
        <v>K-5</v>
      </c>
      <c r="D12" s="29" t="str">
        <f>Indicators!D12</f>
        <v>Yes</v>
      </c>
      <c r="E12" s="29" t="str">
        <f>Identification!K12</f>
        <v>No</v>
      </c>
      <c r="F12" s="29" t="str">
        <f>Identification!R12</f>
        <v>Yes</v>
      </c>
      <c r="G12" s="29" t="str">
        <f>Identification!Y12</f>
        <v>No</v>
      </c>
      <c r="H12" s="43">
        <f>IF(Indicators!E12&lt;&gt;"", Indicators!E12, "")</f>
        <v>22.8476821</v>
      </c>
      <c r="I1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2" s="43">
        <f>IF(Indicators!N12&lt;&gt;"", Indicators!N12, "")</f>
        <v>80.962343099999998</v>
      </c>
      <c r="K1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2" s="43" t="str">
        <f>IF(Indicators!W12&lt;&gt;"", Indicators!W12, "")</f>
        <v/>
      </c>
      <c r="M1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" s="43">
        <f>IF(Indicators!X12&lt;&gt;"", Indicators!X12, "")</f>
        <v>17.649999999999999</v>
      </c>
      <c r="O1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" spans="1:15" x14ac:dyDescent="0.25">
      <c r="A13" s="97" t="str">
        <f>Indicators!A13</f>
        <v>District1003</v>
      </c>
      <c r="B13" s="97" t="str">
        <f>Indicators!B13</f>
        <v>School 1</v>
      </c>
      <c r="C13" s="29" t="str">
        <f>Indicators!C13</f>
        <v>6-8</v>
      </c>
      <c r="D13" s="29" t="str">
        <f>Indicators!D13</f>
        <v>No</v>
      </c>
      <c r="E13" s="29" t="str">
        <f>Identification!K13</f>
        <v>No</v>
      </c>
      <c r="F13" s="29" t="str">
        <f>Identification!R13</f>
        <v>No</v>
      </c>
      <c r="G13" s="29" t="str">
        <f>Identification!Y13</f>
        <v>Yes</v>
      </c>
      <c r="H13" s="43">
        <f>IF(Indicators!E13&lt;&gt;"", Indicators!E13, "")</f>
        <v>30.319148899999998</v>
      </c>
      <c r="I1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" s="43">
        <f>IF(Indicators!N13&lt;&gt;"", Indicators!N13, "")</f>
        <v>105.3278689</v>
      </c>
      <c r="K1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3" s="43" t="str">
        <f>IF(Indicators!W13&lt;&gt;"", Indicators!W13, "")</f>
        <v/>
      </c>
      <c r="M1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" s="43">
        <f>IF(Indicators!X13&lt;&gt;"", Indicators!X13, "")</f>
        <v>19.05</v>
      </c>
      <c r="O1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4" spans="1:15" x14ac:dyDescent="0.25">
      <c r="A14" s="97" t="str">
        <f>Indicators!A14</f>
        <v>District1003</v>
      </c>
      <c r="B14" s="97" t="str">
        <f>Indicators!B14</f>
        <v>School 2</v>
      </c>
      <c r="C14" s="29" t="str">
        <f>Indicators!C14</f>
        <v>2-5</v>
      </c>
      <c r="D14" s="29" t="str">
        <f>Indicators!D14</f>
        <v>Yes</v>
      </c>
      <c r="E14" s="29" t="str">
        <f>Identification!K14</f>
        <v>No</v>
      </c>
      <c r="F14" s="29" t="str">
        <f>Identification!R14</f>
        <v>No</v>
      </c>
      <c r="G14" s="29" t="str">
        <f>Identification!Y14</f>
        <v>Yes</v>
      </c>
      <c r="H14" s="43">
        <f>IF(Indicators!E14&lt;&gt;"", Indicators!E14, "")</f>
        <v>37.755102000000001</v>
      </c>
      <c r="I1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" s="43">
        <f>IF(Indicators!N14&lt;&gt;"", Indicators!N14, "")</f>
        <v>98.214285700000005</v>
      </c>
      <c r="K1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4" s="43" t="str">
        <f>IF(Indicators!W14&lt;&gt;"", Indicators!W14, "")</f>
        <v/>
      </c>
      <c r="M1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" s="43">
        <f>IF(Indicators!X14&lt;&gt;"", Indicators!X14, "")</f>
        <v>19.73</v>
      </c>
      <c r="O1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" spans="1:15" x14ac:dyDescent="0.25">
      <c r="A15" s="97" t="str">
        <f>Indicators!A15</f>
        <v>District1003</v>
      </c>
      <c r="B15" s="97" t="str">
        <f>Indicators!B15</f>
        <v>School 3</v>
      </c>
      <c r="C15" s="29" t="str">
        <f>Indicators!C15</f>
        <v>K-6</v>
      </c>
      <c r="D15" s="29" t="str">
        <f>Indicators!D15</f>
        <v>Yes</v>
      </c>
      <c r="E15" s="29" t="str">
        <f>Identification!K15</f>
        <v>No</v>
      </c>
      <c r="F15" s="29" t="str">
        <f>Identification!R15</f>
        <v>No</v>
      </c>
      <c r="G15" s="29" t="str">
        <f>Identification!Y15</f>
        <v>No</v>
      </c>
      <c r="H15" s="43">
        <f>IF(Indicators!E15&lt;&gt;"", Indicators!E15, "")</f>
        <v>38.983050800000001</v>
      </c>
      <c r="I1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5" s="43">
        <f>IF(Indicators!N15&lt;&gt;"", Indicators!N15, "")</f>
        <v>110</v>
      </c>
      <c r="K1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" s="43" t="str">
        <f>IF(Indicators!W15&lt;&gt;"", Indicators!W15, "")</f>
        <v/>
      </c>
      <c r="M1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" s="43">
        <f>IF(Indicators!X15&lt;&gt;"", Indicators!X15, "")</f>
        <v>16.670000000000002</v>
      </c>
      <c r="O1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6" spans="1:15" x14ac:dyDescent="0.25">
      <c r="A16" s="97" t="str">
        <f>Indicators!A16</f>
        <v>District1004</v>
      </c>
      <c r="B16" s="97" t="str">
        <f>Indicators!B16</f>
        <v>School 1</v>
      </c>
      <c r="C16" s="29" t="str">
        <f>Indicators!C16</f>
        <v>K-8</v>
      </c>
      <c r="D16" s="29" t="str">
        <f>Indicators!D16</f>
        <v>Yes</v>
      </c>
      <c r="E16" s="29" t="str">
        <f>Identification!K16</f>
        <v>No</v>
      </c>
      <c r="F16" s="29" t="str">
        <f>Identification!R16</f>
        <v>No</v>
      </c>
      <c r="G16" s="29" t="str">
        <f>Identification!Y16</f>
        <v>No</v>
      </c>
      <c r="H16" s="43">
        <f>IF(Indicators!E16&lt;&gt;"", Indicators!E16, "")</f>
        <v>26.923076900000002</v>
      </c>
      <c r="I1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6" s="43">
        <f>IF(Indicators!N16&lt;&gt;"", Indicators!N16, "")</f>
        <v>106.66666669999999</v>
      </c>
      <c r="K1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" s="43" t="str">
        <f>IF(Indicators!W16&lt;&gt;"", Indicators!W16, "")</f>
        <v/>
      </c>
      <c r="M1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" s="43">
        <f>IF(Indicators!X16&lt;&gt;"", Indicators!X16, "")</f>
        <v>8.16</v>
      </c>
      <c r="O1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7" spans="1:15" x14ac:dyDescent="0.25">
      <c r="A17" s="97" t="str">
        <f>Indicators!A17</f>
        <v>District1004</v>
      </c>
      <c r="B17" s="97" t="str">
        <f>Indicators!B17</f>
        <v>School 2</v>
      </c>
      <c r="C17" s="29" t="str">
        <f>Indicators!C17</f>
        <v>K-6</v>
      </c>
      <c r="D17" s="29" t="str">
        <f>Indicators!D17</f>
        <v>Yes</v>
      </c>
      <c r="E17" s="29" t="str">
        <f>Identification!K17</f>
        <v>No</v>
      </c>
      <c r="F17" s="29" t="str">
        <f>Identification!R17</f>
        <v>No</v>
      </c>
      <c r="G17" s="29" t="str">
        <f>Identification!Y17</f>
        <v>No</v>
      </c>
      <c r="H17" s="43">
        <f>IF(Indicators!E17&lt;&gt;"", Indicators!E17, "")</f>
        <v>54.037267100000001</v>
      </c>
      <c r="I1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7" s="43">
        <f>IF(Indicators!N17&lt;&gt;"", Indicators!N17, "")</f>
        <v>114.3115942</v>
      </c>
      <c r="K1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" s="43" t="str">
        <f>IF(Indicators!W17&lt;&gt;"", Indicators!W17, "")</f>
        <v/>
      </c>
      <c r="M1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" s="43">
        <f>IF(Indicators!X17&lt;&gt;"", Indicators!X17, "")</f>
        <v>13.27</v>
      </c>
      <c r="O1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" spans="1:15" x14ac:dyDescent="0.25">
      <c r="A18" s="97" t="str">
        <f>Indicators!A18</f>
        <v>District1004</v>
      </c>
      <c r="B18" s="97" t="str">
        <f>Indicators!B18</f>
        <v>School 3</v>
      </c>
      <c r="C18" s="29" t="str">
        <f>Indicators!C18</f>
        <v>K-4</v>
      </c>
      <c r="D18" s="29" t="str">
        <f>Indicators!D18</f>
        <v>Yes</v>
      </c>
      <c r="E18" s="29" t="str">
        <f>Identification!K18</f>
        <v>No</v>
      </c>
      <c r="F18" s="29" t="str">
        <f>Identification!R18</f>
        <v>No</v>
      </c>
      <c r="G18" s="29" t="str">
        <f>Identification!Y18</f>
        <v>No</v>
      </c>
      <c r="H18" s="43">
        <f>IF(Indicators!E18&lt;&gt;"", Indicators!E18, "")</f>
        <v>40</v>
      </c>
      <c r="I1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8" s="43">
        <f>IF(Indicators!N18&lt;&gt;"", Indicators!N18, "")</f>
        <v>102.3529412</v>
      </c>
      <c r="K1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" s="43" t="str">
        <f>IF(Indicators!W18&lt;&gt;"", Indicators!W18, "")</f>
        <v/>
      </c>
      <c r="M1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" s="43">
        <f>IF(Indicators!X18&lt;&gt;"", Indicators!X18, "")</f>
        <v>14.18</v>
      </c>
      <c r="O1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" spans="1:15" x14ac:dyDescent="0.25">
      <c r="A19" s="97" t="str">
        <f>Indicators!A19</f>
        <v>District1004</v>
      </c>
      <c r="B19" s="97" t="str">
        <f>Indicators!B19</f>
        <v>School 4</v>
      </c>
      <c r="C19" s="29" t="str">
        <f>Indicators!C19</f>
        <v>K-5</v>
      </c>
      <c r="D19" s="29" t="str">
        <f>Indicators!D19</f>
        <v>Yes</v>
      </c>
      <c r="E19" s="29" t="str">
        <f>Identification!K19</f>
        <v>No</v>
      </c>
      <c r="F19" s="29" t="str">
        <f>Identification!R19</f>
        <v>No</v>
      </c>
      <c r="G19" s="29" t="str">
        <f>Identification!Y19</f>
        <v>No</v>
      </c>
      <c r="H19" s="43">
        <f>IF(Indicators!E19&lt;&gt;"", Indicators!E19, "")</f>
        <v>43.895348800000001</v>
      </c>
      <c r="I1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9" s="43">
        <f>IF(Indicators!N19&lt;&gt;"", Indicators!N19, "")</f>
        <v>113.8596491</v>
      </c>
      <c r="K1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9" s="43" t="str">
        <f>IF(Indicators!W19&lt;&gt;"", Indicators!W19, "")</f>
        <v/>
      </c>
      <c r="M1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" s="43">
        <f>IF(Indicators!X19&lt;&gt;"", Indicators!X19, "")</f>
        <v>17.13</v>
      </c>
      <c r="O1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" spans="1:15" x14ac:dyDescent="0.25">
      <c r="A20" s="97" t="str">
        <f>Indicators!A20</f>
        <v>District1004</v>
      </c>
      <c r="B20" s="97" t="str">
        <f>Indicators!B20</f>
        <v>School 5</v>
      </c>
      <c r="C20" s="29" t="str">
        <f>Indicators!C20</f>
        <v>K-8</v>
      </c>
      <c r="D20" s="29" t="str">
        <f>Indicators!D20</f>
        <v>Yes</v>
      </c>
      <c r="E20" s="29" t="str">
        <f>Identification!K20</f>
        <v>No</v>
      </c>
      <c r="F20" s="29" t="str">
        <f>Identification!R20</f>
        <v>No</v>
      </c>
      <c r="G20" s="29" t="str">
        <f>Identification!Y20</f>
        <v>No</v>
      </c>
      <c r="H20" s="43">
        <f>IF(Indicators!E20&lt;&gt;"", Indicators!E20, "")</f>
        <v>56.4</v>
      </c>
      <c r="I2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0" s="43">
        <f>IF(Indicators!N20&lt;&gt;"", Indicators!N20, "")</f>
        <v>115.05376339999999</v>
      </c>
      <c r="K2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0" s="43" t="str">
        <f>IF(Indicators!W20&lt;&gt;"", Indicators!W20, "")</f>
        <v/>
      </c>
      <c r="M2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" s="43">
        <f>IF(Indicators!X20&lt;&gt;"", Indicators!X20, "")</f>
        <v>18.59</v>
      </c>
      <c r="O2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1" spans="1:15" x14ac:dyDescent="0.25">
      <c r="A21" s="97" t="str">
        <f>Indicators!A21</f>
        <v>District1005</v>
      </c>
      <c r="B21" s="97" t="str">
        <f>Indicators!B21</f>
        <v>School 1</v>
      </c>
      <c r="C21" s="29" t="str">
        <f>Indicators!C21</f>
        <v>K-8</v>
      </c>
      <c r="D21" s="29" t="str">
        <f>Indicators!D21</f>
        <v>Yes</v>
      </c>
      <c r="E21" s="29" t="str">
        <f>Identification!K21</f>
        <v>No</v>
      </c>
      <c r="F21" s="29" t="str">
        <f>Identification!R21</f>
        <v>No</v>
      </c>
      <c r="G21" s="29" t="str">
        <f>Identification!Y21</f>
        <v>No</v>
      </c>
      <c r="H21" s="43">
        <f>IF(Indicators!E21&lt;&gt;"", Indicators!E21, "")</f>
        <v>39.882697899999997</v>
      </c>
      <c r="I2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1" s="43">
        <f>IF(Indicators!N21&lt;&gt;"", Indicators!N21, "")</f>
        <v>110.3375527</v>
      </c>
      <c r="K2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1" s="43" t="str">
        <f>IF(Indicators!W21&lt;&gt;"", Indicators!W21, "")</f>
        <v/>
      </c>
      <c r="M2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1" s="43">
        <f>IF(Indicators!X21&lt;&gt;"", Indicators!X21, "")</f>
        <v>15.19</v>
      </c>
      <c r="O2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2" spans="1:15" x14ac:dyDescent="0.25">
      <c r="A22" s="97" t="str">
        <f>Indicators!A22</f>
        <v>District1005</v>
      </c>
      <c r="B22" s="97" t="str">
        <f>Indicators!B22</f>
        <v>School 2</v>
      </c>
      <c r="C22" s="29" t="str">
        <f>Indicators!C22</f>
        <v>K-4</v>
      </c>
      <c r="D22" s="29" t="str">
        <f>Indicators!D22</f>
        <v>Yes</v>
      </c>
      <c r="E22" s="29" t="str">
        <f>Identification!K22</f>
        <v>No</v>
      </c>
      <c r="F22" s="29" t="str">
        <f>Identification!R22</f>
        <v>No</v>
      </c>
      <c r="G22" s="29" t="str">
        <f>Identification!Y22</f>
        <v>No</v>
      </c>
      <c r="H22" s="43">
        <f>IF(Indicators!E22&lt;&gt;"", Indicators!E22, "")</f>
        <v>54.022988499999997</v>
      </c>
      <c r="I2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2" s="43">
        <f>IF(Indicators!N22&lt;&gt;"", Indicators!N22, "")</f>
        <v>96.721311499999999</v>
      </c>
      <c r="K2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22" s="43" t="str">
        <f>IF(Indicators!W22&lt;&gt;"", Indicators!W22, "")</f>
        <v/>
      </c>
      <c r="M2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2" s="43">
        <f>IF(Indicators!X22&lt;&gt;"", Indicators!X22, "")</f>
        <v>16.3</v>
      </c>
      <c r="O2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3" spans="1:15" x14ac:dyDescent="0.25">
      <c r="A23" s="97" t="str">
        <f>Indicators!A23</f>
        <v>District1005</v>
      </c>
      <c r="B23" s="97" t="str">
        <f>Indicators!B23</f>
        <v>School 3</v>
      </c>
      <c r="C23" s="29" t="str">
        <f>Indicators!C23</f>
        <v>K-3</v>
      </c>
      <c r="D23" s="29" t="str">
        <f>Indicators!D23</f>
        <v>Yes</v>
      </c>
      <c r="E23" s="29" t="str">
        <f>Identification!K23</f>
        <v>No</v>
      </c>
      <c r="F23" s="29" t="str">
        <f>Identification!R23</f>
        <v>No</v>
      </c>
      <c r="G23" s="29" t="str">
        <f>Identification!Y23</f>
        <v>No</v>
      </c>
      <c r="H23" s="43">
        <f>IF(Indicators!E23&lt;&gt;"", Indicators!E23, "")</f>
        <v>30.882352900000001</v>
      </c>
      <c r="I2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23" s="43">
        <f>IF(Indicators!N23&lt;&gt;"", Indicators!N23, "")</f>
        <v>138.2352941</v>
      </c>
      <c r="K2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3" s="43" t="str">
        <f>IF(Indicators!W23&lt;&gt;"", Indicators!W23, "")</f>
        <v/>
      </c>
      <c r="M2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3" s="43">
        <f>IF(Indicators!X23&lt;&gt;"", Indicators!X23, "")</f>
        <v>9.57</v>
      </c>
      <c r="O2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4" spans="1:15" x14ac:dyDescent="0.25">
      <c r="A24" s="97" t="str">
        <f>Indicators!A24</f>
        <v>District1005</v>
      </c>
      <c r="B24" s="97" t="str">
        <f>Indicators!B24</f>
        <v>School 4</v>
      </c>
      <c r="C24" s="29" t="str">
        <f>Indicators!C24</f>
        <v>K-12</v>
      </c>
      <c r="D24" s="29" t="str">
        <f>Indicators!D24</f>
        <v>Yes</v>
      </c>
      <c r="E24" s="29" t="str">
        <f>Identification!K24</f>
        <v>No</v>
      </c>
      <c r="F24" s="29" t="str">
        <f>Identification!R24</f>
        <v>No</v>
      </c>
      <c r="G24" s="29" t="str">
        <f>Identification!Y24</f>
        <v>No</v>
      </c>
      <c r="H24" s="43">
        <f>IF(Indicators!E24&lt;&gt;"", Indicators!E24, "")</f>
        <v>43.4375</v>
      </c>
      <c r="I2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4" s="43">
        <f>IF(Indicators!N24&lt;&gt;"", Indicators!N24, "")</f>
        <v>108.64661649999999</v>
      </c>
      <c r="K2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4" s="43" t="str">
        <f>IF(Indicators!W24&lt;&gt;"", Indicators!W24, "")</f>
        <v/>
      </c>
      <c r="M2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4" s="43">
        <f>IF(Indicators!X24&lt;&gt;"", Indicators!X24, "")</f>
        <v>10.69</v>
      </c>
      <c r="O2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5" spans="1:15" x14ac:dyDescent="0.25">
      <c r="A25" s="97" t="str">
        <f>Indicators!A25</f>
        <v>District1005</v>
      </c>
      <c r="B25" s="97" t="str">
        <f>Indicators!B25</f>
        <v>School 5</v>
      </c>
      <c r="C25" s="29" t="str">
        <f>Indicators!C25</f>
        <v>K-8</v>
      </c>
      <c r="D25" s="29" t="str">
        <f>Indicators!D25</f>
        <v>Yes</v>
      </c>
      <c r="E25" s="29" t="str">
        <f>Identification!K25</f>
        <v>No</v>
      </c>
      <c r="F25" s="29" t="str">
        <f>Identification!R25</f>
        <v>No</v>
      </c>
      <c r="G25" s="29" t="str">
        <f>Identification!Y25</f>
        <v>No</v>
      </c>
      <c r="H25" s="43">
        <f>IF(Indicators!E25&lt;&gt;"", Indicators!E25, "")</f>
        <v>32.142857100000001</v>
      </c>
      <c r="I2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25" s="43">
        <f>IF(Indicators!N25&lt;&gt;"", Indicators!N25, "")</f>
        <v>111.3636364</v>
      </c>
      <c r="K2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5" s="43" t="str">
        <f>IF(Indicators!W25&lt;&gt;"", Indicators!W25, "")</f>
        <v/>
      </c>
      <c r="M2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5" s="43">
        <f>IF(Indicators!X25&lt;&gt;"", Indicators!X25, "")</f>
        <v>20.59</v>
      </c>
      <c r="O2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26" spans="1:15" x14ac:dyDescent="0.25">
      <c r="A26" s="97" t="str">
        <f>Indicators!A26</f>
        <v>District1005</v>
      </c>
      <c r="B26" s="97" t="str">
        <f>Indicators!B26</f>
        <v>School 6</v>
      </c>
      <c r="C26" s="29" t="str">
        <f>Indicators!C26</f>
        <v>5-8</v>
      </c>
      <c r="D26" s="29" t="str">
        <f>Indicators!D26</f>
        <v>Yes</v>
      </c>
      <c r="E26" s="29" t="str">
        <f>Identification!K26</f>
        <v>No</v>
      </c>
      <c r="F26" s="29" t="str">
        <f>Identification!R26</f>
        <v>Yes</v>
      </c>
      <c r="G26" s="29" t="str">
        <f>Identification!Y26</f>
        <v>No</v>
      </c>
      <c r="H26" s="43">
        <f>IF(Indicators!E26&lt;&gt;"", Indicators!E26, "")</f>
        <v>37.518463799999999</v>
      </c>
      <c r="I2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6" s="43">
        <f>IF(Indicators!N26&lt;&gt;"", Indicators!N26, "")</f>
        <v>101.8595041</v>
      </c>
      <c r="K2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6" s="43" t="str">
        <f>IF(Indicators!W26&lt;&gt;"", Indicators!W26, "")</f>
        <v/>
      </c>
      <c r="M2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6" s="43">
        <f>IF(Indicators!X26&lt;&gt;"", Indicators!X26, "")</f>
        <v>18.559999999999999</v>
      </c>
      <c r="O2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7" spans="1:15" x14ac:dyDescent="0.25">
      <c r="A27" s="97" t="str">
        <f>Indicators!A27</f>
        <v>District1005</v>
      </c>
      <c r="B27" s="97" t="str">
        <f>Indicators!B27</f>
        <v>School 7</v>
      </c>
      <c r="C27" s="29" t="str">
        <f>Indicators!C27</f>
        <v>K-8</v>
      </c>
      <c r="D27" s="29" t="str">
        <f>Indicators!D27</f>
        <v>Yes</v>
      </c>
      <c r="E27" s="29" t="str">
        <f>Identification!K27</f>
        <v>No</v>
      </c>
      <c r="F27" s="29" t="str">
        <f>Identification!R27</f>
        <v>No</v>
      </c>
      <c r="G27" s="29" t="str">
        <f>Identification!Y27</f>
        <v>Yes</v>
      </c>
      <c r="H27" s="43">
        <f>IF(Indicators!E27&lt;&gt;"", Indicators!E27, "")</f>
        <v>34.119106700000003</v>
      </c>
      <c r="I2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27" s="43">
        <f>IF(Indicators!N27&lt;&gt;"", Indicators!N27, "")</f>
        <v>106.6775244</v>
      </c>
      <c r="K2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7" s="43" t="str">
        <f>IF(Indicators!W27&lt;&gt;"", Indicators!W27, "")</f>
        <v/>
      </c>
      <c r="M2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7" s="43">
        <f>IF(Indicators!X27&lt;&gt;"", Indicators!X27, "")</f>
        <v>16.52</v>
      </c>
      <c r="O2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8" spans="1:15" x14ac:dyDescent="0.25">
      <c r="A28" s="97" t="str">
        <f>Indicators!A28</f>
        <v>District1006</v>
      </c>
      <c r="B28" s="97" t="str">
        <f>Indicators!B28</f>
        <v>School 1</v>
      </c>
      <c r="C28" s="29" t="str">
        <f>Indicators!C28</f>
        <v>5-8</v>
      </c>
      <c r="D28" s="29" t="str">
        <f>Indicators!D28</f>
        <v>No</v>
      </c>
      <c r="E28" s="29" t="str">
        <f>Identification!K28</f>
        <v>No</v>
      </c>
      <c r="F28" s="29" t="str">
        <f>Identification!R28</f>
        <v>No</v>
      </c>
      <c r="G28" s="29" t="str">
        <f>Identification!Y28</f>
        <v>No</v>
      </c>
      <c r="H28" s="43">
        <f>IF(Indicators!E28&lt;&gt;"", Indicators!E28, "")</f>
        <v>47.644927500000001</v>
      </c>
      <c r="I2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8" s="43">
        <f>IF(Indicators!N28&lt;&gt;"", Indicators!N28, "")</f>
        <v>121.23655909999999</v>
      </c>
      <c r="K2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8" s="43" t="str">
        <f>IF(Indicators!W28&lt;&gt;"", Indicators!W28, "")</f>
        <v/>
      </c>
      <c r="M2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8" s="43">
        <f>IF(Indicators!X28&lt;&gt;"", Indicators!X28, "")</f>
        <v>9.44</v>
      </c>
      <c r="O2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9" spans="1:15" x14ac:dyDescent="0.25">
      <c r="A29" s="97" t="str">
        <f>Indicators!A29</f>
        <v>District1007</v>
      </c>
      <c r="B29" s="97" t="str">
        <f>Indicators!B29</f>
        <v>School 1</v>
      </c>
      <c r="C29" s="29" t="str">
        <f>Indicators!C29</f>
        <v>K-8</v>
      </c>
      <c r="D29" s="29" t="str">
        <f>Indicators!D29</f>
        <v>Yes</v>
      </c>
      <c r="E29" s="29" t="str">
        <f>Identification!K29</f>
        <v>No</v>
      </c>
      <c r="F29" s="29" t="str">
        <f>Identification!R29</f>
        <v>No</v>
      </c>
      <c r="G29" s="29" t="str">
        <f>Identification!Y29</f>
        <v>No</v>
      </c>
      <c r="H29" s="43">
        <f>IF(Indicators!E29&lt;&gt;"", Indicators!E29, "")</f>
        <v>56.696428599999997</v>
      </c>
      <c r="I2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9" s="43">
        <f>IF(Indicators!N29&lt;&gt;"", Indicators!N29, "")</f>
        <v>129.62962959999999</v>
      </c>
      <c r="K2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9" s="43" t="str">
        <f>IF(Indicators!W29&lt;&gt;"", Indicators!W29, "")</f>
        <v/>
      </c>
      <c r="M2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9" s="43">
        <f>IF(Indicators!X29&lt;&gt;"", Indicators!X29, "")</f>
        <v>16.48</v>
      </c>
      <c r="O2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0" spans="1:15" x14ac:dyDescent="0.25">
      <c r="A30" s="97" t="str">
        <f>Indicators!A30</f>
        <v>District1007</v>
      </c>
      <c r="B30" s="97" t="str">
        <f>Indicators!B30</f>
        <v>School 2</v>
      </c>
      <c r="C30" s="29" t="str">
        <f>Indicators!C30</f>
        <v>1-4</v>
      </c>
      <c r="D30" s="29" t="str">
        <f>Indicators!D30</f>
        <v>Yes</v>
      </c>
      <c r="E30" s="29" t="str">
        <f>Identification!K30</f>
        <v>No</v>
      </c>
      <c r="F30" s="29" t="str">
        <f>Identification!R30</f>
        <v>No</v>
      </c>
      <c r="G30" s="29" t="str">
        <f>Identification!Y30</f>
        <v>No</v>
      </c>
      <c r="H30" s="43">
        <f>IF(Indicators!E30&lt;&gt;"", Indicators!E30, "")</f>
        <v>40.2941176</v>
      </c>
      <c r="I3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30" s="43">
        <f>IF(Indicators!N30&lt;&gt;"", Indicators!N30, "")</f>
        <v>108.6148649</v>
      </c>
      <c r="K3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30" s="43" t="str">
        <f>IF(Indicators!W30&lt;&gt;"", Indicators!W30, "")</f>
        <v/>
      </c>
      <c r="M3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0" s="43">
        <f>IF(Indicators!X30&lt;&gt;"", Indicators!X30, "")</f>
        <v>15.85</v>
      </c>
      <c r="O3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1" spans="1:15" x14ac:dyDescent="0.25">
      <c r="A31" s="97" t="str">
        <f>Indicators!A31</f>
        <v>District1007</v>
      </c>
      <c r="B31" s="97" t="str">
        <f>Indicators!B31</f>
        <v>School 3</v>
      </c>
      <c r="C31" s="29" t="str">
        <f>Indicators!C31</f>
        <v>K-5</v>
      </c>
      <c r="D31" s="29" t="str">
        <f>Indicators!D31</f>
        <v>Yes</v>
      </c>
      <c r="E31" s="29" t="str">
        <f>Identification!K31</f>
        <v>No</v>
      </c>
      <c r="F31" s="29" t="str">
        <f>Identification!R31</f>
        <v>No</v>
      </c>
      <c r="G31" s="29" t="str">
        <f>Identification!Y31</f>
        <v>No</v>
      </c>
      <c r="H31" s="43">
        <f>IF(Indicators!E31&lt;&gt;"", Indicators!E31, "")</f>
        <v>52.558139500000003</v>
      </c>
      <c r="I3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31" s="43">
        <f>IF(Indicators!N31&lt;&gt;"", Indicators!N31, "")</f>
        <v>122.1428571</v>
      </c>
      <c r="K3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31" s="43" t="str">
        <f>IF(Indicators!W31&lt;&gt;"", Indicators!W31, "")</f>
        <v/>
      </c>
      <c r="M3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1" s="43">
        <f>IF(Indicators!X31&lt;&gt;"", Indicators!X31, "")</f>
        <v>10.29</v>
      </c>
      <c r="O3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2" spans="1:15" x14ac:dyDescent="0.25">
      <c r="A32" s="97" t="str">
        <f>Indicators!A32</f>
        <v>District1007</v>
      </c>
      <c r="B32" s="97" t="str">
        <f>Indicators!B32</f>
        <v>School 4</v>
      </c>
      <c r="C32" s="29" t="str">
        <f>Indicators!C32</f>
        <v/>
      </c>
      <c r="D32" s="29" t="str">
        <f>Indicators!D32</f>
        <v>No</v>
      </c>
      <c r="E32" s="29" t="str">
        <f>Identification!K32</f>
        <v>No</v>
      </c>
      <c r="F32" s="29" t="str">
        <f>Identification!R32</f>
        <v>No</v>
      </c>
      <c r="G32" s="29" t="str">
        <f>Identification!Y32</f>
        <v>No</v>
      </c>
      <c r="H32" s="43">
        <f>IF(Indicators!E32&lt;&gt;"", Indicators!E32, "")</f>
        <v>33.204134400000001</v>
      </c>
      <c r="I3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32" s="43" t="str">
        <f>IF(Indicators!N32&lt;&gt;"", Indicators!N32, "")</f>
        <v/>
      </c>
      <c r="K3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32" s="43" t="str">
        <f>IF(Indicators!W32&lt;&gt;"", Indicators!W32, "")</f>
        <v/>
      </c>
      <c r="M3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2" s="43">
        <f>IF(Indicators!X32&lt;&gt;"", Indicators!X32, "")</f>
        <v>26.25</v>
      </c>
      <c r="O3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33" spans="1:15" x14ac:dyDescent="0.25">
      <c r="A33" s="97" t="str">
        <f>Indicators!A33</f>
        <v>District1008</v>
      </c>
      <c r="B33" s="97" t="str">
        <f>Indicators!B33</f>
        <v>School 1</v>
      </c>
      <c r="C33" s="29" t="str">
        <f>Indicators!C33</f>
        <v>5-8</v>
      </c>
      <c r="D33" s="29" t="str">
        <f>Indicators!D33</f>
        <v>Yes</v>
      </c>
      <c r="E33" s="29" t="str">
        <f>Identification!K33</f>
        <v>No</v>
      </c>
      <c r="F33" s="29" t="str">
        <f>Identification!R33</f>
        <v>No</v>
      </c>
      <c r="G33" s="29" t="str">
        <f>Identification!Y33</f>
        <v>No</v>
      </c>
      <c r="H33" s="43">
        <f>IF(Indicators!E33&lt;&gt;"", Indicators!E33, "")</f>
        <v>38.744588700000001</v>
      </c>
      <c r="I3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33" s="43">
        <f>IF(Indicators!N33&lt;&gt;"", Indicators!N33, "")</f>
        <v>105.5722892</v>
      </c>
      <c r="K3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33" s="43" t="str">
        <f>IF(Indicators!W33&lt;&gt;"", Indicators!W33, "")</f>
        <v/>
      </c>
      <c r="M3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3" s="43">
        <f>IF(Indicators!X33&lt;&gt;"", Indicators!X33, "")</f>
        <v>17.18</v>
      </c>
      <c r="O3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4" spans="1:15" x14ac:dyDescent="0.25">
      <c r="A34" s="97" t="str">
        <f>Indicators!A34</f>
        <v>District1008</v>
      </c>
      <c r="B34" s="97" t="str">
        <f>Indicators!B34</f>
        <v>School 2</v>
      </c>
      <c r="C34" s="29" t="str">
        <f>Indicators!C34</f>
        <v>K-5</v>
      </c>
      <c r="D34" s="29" t="str">
        <f>Indicators!D34</f>
        <v>Yes</v>
      </c>
      <c r="E34" s="29" t="str">
        <f>Identification!K34</f>
        <v>No</v>
      </c>
      <c r="F34" s="29" t="str">
        <f>Identification!R34</f>
        <v>No</v>
      </c>
      <c r="G34" s="29" t="str">
        <f>Identification!Y34</f>
        <v>No</v>
      </c>
      <c r="H34" s="43" t="str">
        <f>IF(Indicators!E34&lt;&gt;"", Indicators!E34, "")</f>
        <v/>
      </c>
      <c r="I3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NA</v>
      </c>
      <c r="J34" s="43" t="str">
        <f>IF(Indicators!N34&lt;&gt;"", Indicators!N34, "")</f>
        <v/>
      </c>
      <c r="K3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34" s="43" t="str">
        <f>IF(Indicators!W34&lt;&gt;"", Indicators!W34, "")</f>
        <v/>
      </c>
      <c r="M3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4" s="43">
        <f>IF(Indicators!X34&lt;&gt;"", Indicators!X34, "")</f>
        <v>8</v>
      </c>
      <c r="O3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35" spans="1:15" x14ac:dyDescent="0.25">
      <c r="A35" s="97" t="str">
        <f>Indicators!A35</f>
        <v>District1008</v>
      </c>
      <c r="B35" s="97" t="str">
        <f>Indicators!B35</f>
        <v>School 3</v>
      </c>
      <c r="C35" s="29" t="str">
        <f>Indicators!C35</f>
        <v>6-8</v>
      </c>
      <c r="D35" s="29" t="str">
        <f>Indicators!D35</f>
        <v>No</v>
      </c>
      <c r="E35" s="29" t="str">
        <f>Identification!K35</f>
        <v>No</v>
      </c>
      <c r="F35" s="29" t="str">
        <f>Identification!R35</f>
        <v>No</v>
      </c>
      <c r="G35" s="29" t="str">
        <f>Identification!Y35</f>
        <v>No</v>
      </c>
      <c r="H35" s="43">
        <f>IF(Indicators!E35&lt;&gt;"", Indicators!E35, "")</f>
        <v>36.382978700000002</v>
      </c>
      <c r="I3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35" s="43">
        <f>IF(Indicators!N35&lt;&gt;"", Indicators!N35, "")</f>
        <v>97.014925399999996</v>
      </c>
      <c r="K3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35" s="43" t="str">
        <f>IF(Indicators!W35&lt;&gt;"", Indicators!W35, "")</f>
        <v/>
      </c>
      <c r="M3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5" s="43">
        <f>IF(Indicators!X35&lt;&gt;"", Indicators!X35, "")</f>
        <v>11.84</v>
      </c>
      <c r="O3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6" spans="1:15" x14ac:dyDescent="0.25">
      <c r="A36" s="97" t="str">
        <f>Indicators!A36</f>
        <v>District1008</v>
      </c>
      <c r="B36" s="97" t="str">
        <f>Indicators!B36</f>
        <v>School 4</v>
      </c>
      <c r="C36" s="29" t="str">
        <f>Indicators!C36</f>
        <v>K-6</v>
      </c>
      <c r="D36" s="29" t="str">
        <f>Indicators!D36</f>
        <v>Yes</v>
      </c>
      <c r="E36" s="29" t="str">
        <f>Identification!K36</f>
        <v>No</v>
      </c>
      <c r="F36" s="29" t="str">
        <f>Identification!R36</f>
        <v>No</v>
      </c>
      <c r="G36" s="29" t="str">
        <f>Identification!Y36</f>
        <v>Yes</v>
      </c>
      <c r="H36" s="43">
        <f>IF(Indicators!E36&lt;&gt;"", Indicators!E36, "")</f>
        <v>39.802631599999998</v>
      </c>
      <c r="I3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36" s="43">
        <f>IF(Indicators!N36&lt;&gt;"", Indicators!N36, "")</f>
        <v>102.4916944</v>
      </c>
      <c r="K3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36" s="43" t="str">
        <f>IF(Indicators!W36&lt;&gt;"", Indicators!W36, "")</f>
        <v/>
      </c>
      <c r="M3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6" s="43">
        <f>IF(Indicators!X36&lt;&gt;"", Indicators!X36, "")</f>
        <v>14.15</v>
      </c>
      <c r="O3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37" spans="1:15" x14ac:dyDescent="0.25">
      <c r="A37" s="97" t="str">
        <f>Indicators!A37</f>
        <v>District1008</v>
      </c>
      <c r="B37" s="97" t="str">
        <f>Indicators!B37</f>
        <v>School 5</v>
      </c>
      <c r="C37" s="29" t="str">
        <f>Indicators!C37</f>
        <v>2-5</v>
      </c>
      <c r="D37" s="29" t="str">
        <f>Indicators!D37</f>
        <v>No</v>
      </c>
      <c r="E37" s="29" t="str">
        <f>Identification!K37</f>
        <v>No</v>
      </c>
      <c r="F37" s="29" t="str">
        <f>Identification!R37</f>
        <v>No</v>
      </c>
      <c r="G37" s="29" t="str">
        <f>Identification!Y37</f>
        <v>No</v>
      </c>
      <c r="H37" s="43">
        <f>IF(Indicators!E37&lt;&gt;"", Indicators!E37, "")</f>
        <v>50.292968700000003</v>
      </c>
      <c r="I3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37" s="43">
        <f>IF(Indicators!N37&lt;&gt;"", Indicators!N37, "")</f>
        <v>121.35974299999999</v>
      </c>
      <c r="K3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37" s="43">
        <f>IF(Indicators!W37&lt;&gt;"", Indicators!W37, "")</f>
        <v>83.330885499999994</v>
      </c>
      <c r="M3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4</v>
      </c>
      <c r="N37" s="43">
        <f>IF(Indicators!X37&lt;&gt;"", Indicators!X37, "")</f>
        <v>7.46</v>
      </c>
      <c r="O3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38" spans="1:15" x14ac:dyDescent="0.25">
      <c r="A38" s="97" t="str">
        <f>Indicators!A38</f>
        <v>District1009</v>
      </c>
      <c r="B38" s="97" t="str">
        <f>Indicators!B38</f>
        <v>School 1</v>
      </c>
      <c r="C38" s="29" t="str">
        <f>Indicators!C38</f>
        <v>7-12</v>
      </c>
      <c r="D38" s="29" t="str">
        <f>Indicators!D38</f>
        <v>No</v>
      </c>
      <c r="E38" s="29" t="str">
        <f>Identification!K38</f>
        <v>No</v>
      </c>
      <c r="F38" s="29" t="str">
        <f>Identification!R38</f>
        <v>Yes</v>
      </c>
      <c r="G38" s="29" t="str">
        <f>Identification!Y38</f>
        <v>No</v>
      </c>
      <c r="H38" s="43">
        <f>IF(Indicators!E38&lt;&gt;"", Indicators!E38, "")</f>
        <v>25.165562900000001</v>
      </c>
      <c r="I3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38" s="43">
        <f>IF(Indicators!N38&lt;&gt;"", Indicators!N38, "")</f>
        <v>73.4375</v>
      </c>
      <c r="K3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1</v>
      </c>
      <c r="L38" s="43" t="str">
        <f>IF(Indicators!W38&lt;&gt;"", Indicators!W38, "")</f>
        <v/>
      </c>
      <c r="M3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8" s="43">
        <f>IF(Indicators!X38&lt;&gt;"", Indicators!X38, "")</f>
        <v>27.19</v>
      </c>
      <c r="O3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39" spans="1:15" x14ac:dyDescent="0.25">
      <c r="A39" s="97" t="str">
        <f>Indicators!A39</f>
        <v>District1009</v>
      </c>
      <c r="B39" s="97" t="str">
        <f>Indicators!B39</f>
        <v>School 2</v>
      </c>
      <c r="C39" s="29" t="str">
        <f>Indicators!C39</f>
        <v>7-12</v>
      </c>
      <c r="D39" s="29" t="str">
        <f>Indicators!D39</f>
        <v>No</v>
      </c>
      <c r="E39" s="29" t="str">
        <f>Identification!K39</f>
        <v>No</v>
      </c>
      <c r="F39" s="29" t="str">
        <f>Identification!R39</f>
        <v>No</v>
      </c>
      <c r="G39" s="29" t="str">
        <f>Identification!Y39</f>
        <v>No</v>
      </c>
      <c r="H39" s="43">
        <f>IF(Indicators!E39&lt;&gt;"", Indicators!E39, "")</f>
        <v>51.785714300000002</v>
      </c>
      <c r="I3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39" s="43">
        <f>IF(Indicators!N39&lt;&gt;"", Indicators!N39, "")</f>
        <v>130.7692308</v>
      </c>
      <c r="K3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39" s="43" t="str">
        <f>IF(Indicators!W39&lt;&gt;"", Indicators!W39, "")</f>
        <v/>
      </c>
      <c r="M3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39" s="43">
        <f>IF(Indicators!X39&lt;&gt;"", Indicators!X39, "")</f>
        <v>9.57</v>
      </c>
      <c r="O3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40" spans="1:15" x14ac:dyDescent="0.25">
      <c r="A40" s="97" t="str">
        <f>Indicators!A40</f>
        <v>District1009</v>
      </c>
      <c r="B40" s="97" t="str">
        <f>Indicators!B40</f>
        <v>School 3</v>
      </c>
      <c r="C40" s="29" t="str">
        <f>Indicators!C40</f>
        <v>K-8</v>
      </c>
      <c r="D40" s="29" t="str">
        <f>Indicators!D40</f>
        <v>Yes</v>
      </c>
      <c r="E40" s="29" t="str">
        <f>Identification!K40</f>
        <v>No</v>
      </c>
      <c r="F40" s="29" t="str">
        <f>Identification!R40</f>
        <v>No</v>
      </c>
      <c r="G40" s="29" t="str">
        <f>Identification!Y40</f>
        <v>No</v>
      </c>
      <c r="H40" s="43">
        <f>IF(Indicators!E40&lt;&gt;"", Indicators!E40, "")</f>
        <v>59.130434800000003</v>
      </c>
      <c r="I4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40" s="43">
        <f>IF(Indicators!N40&lt;&gt;"", Indicators!N40, "")</f>
        <v>134.70588240000001</v>
      </c>
      <c r="K4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40" s="43" t="str">
        <f>IF(Indicators!W40&lt;&gt;"", Indicators!W40, "")</f>
        <v/>
      </c>
      <c r="M4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0" s="43">
        <f>IF(Indicators!X40&lt;&gt;"", Indicators!X40, "")</f>
        <v>12.15</v>
      </c>
      <c r="O4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1" spans="1:15" x14ac:dyDescent="0.25">
      <c r="A41" s="97" t="str">
        <f>Indicators!A41</f>
        <v>District1009</v>
      </c>
      <c r="B41" s="97" t="str">
        <f>Indicators!B41</f>
        <v>School 4</v>
      </c>
      <c r="C41" s="29" t="str">
        <f>Indicators!C41</f>
        <v>K-5</v>
      </c>
      <c r="D41" s="29" t="str">
        <f>Indicators!D41</f>
        <v>Yes</v>
      </c>
      <c r="E41" s="29" t="str">
        <f>Identification!K41</f>
        <v>No</v>
      </c>
      <c r="F41" s="29" t="str">
        <f>Identification!R41</f>
        <v>No</v>
      </c>
      <c r="G41" s="29" t="str">
        <f>Identification!Y41</f>
        <v>Yes</v>
      </c>
      <c r="H41" s="43">
        <f>IF(Indicators!E41&lt;&gt;"", Indicators!E41, "")</f>
        <v>29</v>
      </c>
      <c r="I4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41" s="43">
        <f>IF(Indicators!N41&lt;&gt;"", Indicators!N41, "")</f>
        <v>106.7073171</v>
      </c>
      <c r="K4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41" s="43" t="str">
        <f>IF(Indicators!W41&lt;&gt;"", Indicators!W41, "")</f>
        <v/>
      </c>
      <c r="M4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1" s="43">
        <f>IF(Indicators!X41&lt;&gt;"", Indicators!X41, "")</f>
        <v>22.54</v>
      </c>
      <c r="O4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42" spans="1:15" x14ac:dyDescent="0.25">
      <c r="A42" s="97" t="str">
        <f>Indicators!A42</f>
        <v>District1009</v>
      </c>
      <c r="B42" s="97" t="str">
        <f>Indicators!B42</f>
        <v>School 5</v>
      </c>
      <c r="C42" s="29" t="str">
        <f>Indicators!C42</f>
        <v>K-4</v>
      </c>
      <c r="D42" s="29" t="str">
        <f>Indicators!D42</f>
        <v>Yes</v>
      </c>
      <c r="E42" s="29" t="str">
        <f>Identification!K42</f>
        <v>No</v>
      </c>
      <c r="F42" s="29" t="str">
        <f>Identification!R42</f>
        <v>No</v>
      </c>
      <c r="G42" s="29" t="str">
        <f>Identification!Y42</f>
        <v>No</v>
      </c>
      <c r="H42" s="43">
        <f>IF(Indicators!E42&lt;&gt;"", Indicators!E42, "")</f>
        <v>44.871794899999998</v>
      </c>
      <c r="I4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42" s="43">
        <f>IF(Indicators!N42&lt;&gt;"", Indicators!N42, "")</f>
        <v>86.764705899999996</v>
      </c>
      <c r="K4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42" s="43" t="str">
        <f>IF(Indicators!W42&lt;&gt;"", Indicators!W42, "")</f>
        <v/>
      </c>
      <c r="M4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2" s="43">
        <f>IF(Indicators!X42&lt;&gt;"", Indicators!X42, "")</f>
        <v>18.75</v>
      </c>
      <c r="O4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3" spans="1:15" x14ac:dyDescent="0.25">
      <c r="A43" s="97" t="str">
        <f>Indicators!A43</f>
        <v>District1009</v>
      </c>
      <c r="B43" s="97" t="str">
        <f>Indicators!B43</f>
        <v>School 6</v>
      </c>
      <c r="C43" s="29" t="str">
        <f>Indicators!C43</f>
        <v>K-5</v>
      </c>
      <c r="D43" s="29" t="str">
        <f>Indicators!D43</f>
        <v>No</v>
      </c>
      <c r="E43" s="29" t="str">
        <f>Identification!K43</f>
        <v>No</v>
      </c>
      <c r="F43" s="29" t="str">
        <f>Identification!R43</f>
        <v>No</v>
      </c>
      <c r="G43" s="29" t="str">
        <f>Identification!Y43</f>
        <v>No</v>
      </c>
      <c r="H43" s="43">
        <f>IF(Indicators!E43&lt;&gt;"", Indicators!E43, "")</f>
        <v>65.014577299999999</v>
      </c>
      <c r="I4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43" s="43">
        <f>IF(Indicators!N43&lt;&gt;"", Indicators!N43, "")</f>
        <v>122.9938272</v>
      </c>
      <c r="K4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43" s="43" t="str">
        <f>IF(Indicators!W43&lt;&gt;"", Indicators!W43, "")</f>
        <v/>
      </c>
      <c r="M4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3" s="43">
        <f>IF(Indicators!X43&lt;&gt;"", Indicators!X43, "")</f>
        <v>5.92</v>
      </c>
      <c r="O4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44" spans="1:15" x14ac:dyDescent="0.25">
      <c r="A44" s="97" t="str">
        <f>Indicators!A44</f>
        <v>District1010</v>
      </c>
      <c r="B44" s="97" t="str">
        <f>Indicators!B44</f>
        <v>School 1</v>
      </c>
      <c r="C44" s="29" t="str">
        <f>Indicators!C44</f>
        <v>4-8</v>
      </c>
      <c r="D44" s="29" t="str">
        <f>Indicators!D44</f>
        <v>Yes</v>
      </c>
      <c r="E44" s="29" t="str">
        <f>Identification!K44</f>
        <v>No</v>
      </c>
      <c r="F44" s="29" t="str">
        <f>Identification!R44</f>
        <v>No</v>
      </c>
      <c r="G44" s="29" t="str">
        <f>Identification!Y44</f>
        <v>No</v>
      </c>
      <c r="H44" s="43">
        <f>IF(Indicators!E44&lt;&gt;"", Indicators!E44, "")</f>
        <v>50.941176499999997</v>
      </c>
      <c r="I4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44" s="43">
        <f>IF(Indicators!N44&lt;&gt;"", Indicators!N44, "")</f>
        <v>115.59233450000001</v>
      </c>
      <c r="K4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44" s="43" t="str">
        <f>IF(Indicators!W44&lt;&gt;"", Indicators!W44, "")</f>
        <v/>
      </c>
      <c r="M4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4" s="43">
        <f>IF(Indicators!X44&lt;&gt;"", Indicators!X44, "")</f>
        <v>10.18</v>
      </c>
      <c r="O4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5" spans="1:15" x14ac:dyDescent="0.25">
      <c r="A45" s="97" t="str">
        <f>Indicators!A45</f>
        <v>District1010</v>
      </c>
      <c r="B45" s="97" t="str">
        <f>Indicators!B45</f>
        <v>School 2</v>
      </c>
      <c r="C45" s="29" t="str">
        <f>Indicators!C45</f>
        <v>6-8</v>
      </c>
      <c r="D45" s="29" t="str">
        <f>Indicators!D45</f>
        <v>No</v>
      </c>
      <c r="E45" s="29" t="str">
        <f>Identification!K45</f>
        <v>No</v>
      </c>
      <c r="F45" s="29" t="str">
        <f>Identification!R45</f>
        <v>No</v>
      </c>
      <c r="G45" s="29" t="str">
        <f>Identification!Y45</f>
        <v>No</v>
      </c>
      <c r="H45" s="43">
        <f>IF(Indicators!E45&lt;&gt;"", Indicators!E45, "")</f>
        <v>39.344262299999997</v>
      </c>
      <c r="I4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45" s="43">
        <f>IF(Indicators!N45&lt;&gt;"", Indicators!N45, "")</f>
        <v>115.9326425</v>
      </c>
      <c r="K4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45" s="43" t="str">
        <f>IF(Indicators!W45&lt;&gt;"", Indicators!W45, "")</f>
        <v/>
      </c>
      <c r="M4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5" s="43">
        <f>IF(Indicators!X45&lt;&gt;"", Indicators!X45, "")</f>
        <v>21.57</v>
      </c>
      <c r="O4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46" spans="1:15" x14ac:dyDescent="0.25">
      <c r="A46" s="97" t="str">
        <f>Indicators!A46</f>
        <v>District1011</v>
      </c>
      <c r="B46" s="97" t="str">
        <f>Indicators!B46</f>
        <v>School 1</v>
      </c>
      <c r="C46" s="29" t="str">
        <f>Indicators!C46</f>
        <v>K-3</v>
      </c>
      <c r="D46" s="29" t="str">
        <f>Indicators!D46</f>
        <v>Yes</v>
      </c>
      <c r="E46" s="29" t="str">
        <f>Identification!K46</f>
        <v>No</v>
      </c>
      <c r="F46" s="29" t="str">
        <f>Identification!R46</f>
        <v>No</v>
      </c>
      <c r="G46" s="29" t="str">
        <f>Identification!Y46</f>
        <v>No</v>
      </c>
      <c r="H46" s="43">
        <f>IF(Indicators!E46&lt;&gt;"", Indicators!E46, "")</f>
        <v>58.024691400000002</v>
      </c>
      <c r="I4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46" s="43">
        <f>IF(Indicators!N46&lt;&gt;"", Indicators!N46, "")</f>
        <v>99.242424200000002</v>
      </c>
      <c r="K4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46" s="43" t="str">
        <f>IF(Indicators!W46&lt;&gt;"", Indicators!W46, "")</f>
        <v/>
      </c>
      <c r="M4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6" s="43">
        <f>IF(Indicators!X46&lt;&gt;"", Indicators!X46, "")</f>
        <v>11.46</v>
      </c>
      <c r="O4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7" spans="1:15" x14ac:dyDescent="0.25">
      <c r="A47" s="97" t="str">
        <f>Indicators!A47</f>
        <v>District1012</v>
      </c>
      <c r="B47" s="97" t="str">
        <f>Indicators!B47</f>
        <v>School 1</v>
      </c>
      <c r="C47" s="29" t="str">
        <f>Indicators!C47</f>
        <v>K-6</v>
      </c>
      <c r="D47" s="29" t="str">
        <f>Indicators!D47</f>
        <v>Yes</v>
      </c>
      <c r="E47" s="29" t="str">
        <f>Identification!K47</f>
        <v>No</v>
      </c>
      <c r="F47" s="29" t="str">
        <f>Identification!R47</f>
        <v>No</v>
      </c>
      <c r="G47" s="29" t="str">
        <f>Identification!Y47</f>
        <v>No</v>
      </c>
      <c r="H47" s="43">
        <f>IF(Indicators!E47&lt;&gt;"", Indicators!E47, "")</f>
        <v>36.565097000000002</v>
      </c>
      <c r="I4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47" s="43">
        <f>IF(Indicators!N47&lt;&gt;"", Indicators!N47, "")</f>
        <v>105.02183410000001</v>
      </c>
      <c r="K4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47" s="43">
        <f>IF(Indicators!W47&lt;&gt;"", Indicators!W47, "")</f>
        <v>91.519227099999995</v>
      </c>
      <c r="M4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4</v>
      </c>
      <c r="N47" s="43">
        <f>IF(Indicators!X47&lt;&gt;"", Indicators!X47, "")</f>
        <v>20.28</v>
      </c>
      <c r="O4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48" spans="1:15" x14ac:dyDescent="0.25">
      <c r="A48" s="97" t="str">
        <f>Indicators!A48</f>
        <v>District1012</v>
      </c>
      <c r="B48" s="97" t="str">
        <f>Indicators!B48</f>
        <v>School 2</v>
      </c>
      <c r="C48" s="29" t="str">
        <f>Indicators!C48</f>
        <v/>
      </c>
      <c r="D48" s="29" t="str">
        <f>Indicators!D48</f>
        <v>Yes</v>
      </c>
      <c r="E48" s="29" t="str">
        <f>Identification!K48</f>
        <v>No</v>
      </c>
      <c r="F48" s="29" t="str">
        <f>Identification!R48</f>
        <v>No</v>
      </c>
      <c r="G48" s="29" t="str">
        <f>Identification!Y48</f>
        <v>No</v>
      </c>
      <c r="H48" s="43">
        <f>IF(Indicators!E48&lt;&gt;"", Indicators!E48, "")</f>
        <v>33.506044899999999</v>
      </c>
      <c r="I4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48" s="43" t="str">
        <f>IF(Indicators!N48&lt;&gt;"", Indicators!N48, "")</f>
        <v/>
      </c>
      <c r="K4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48" s="43" t="str">
        <f>IF(Indicators!W48&lt;&gt;"", Indicators!W48, "")</f>
        <v/>
      </c>
      <c r="M4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8" s="43">
        <f>IF(Indicators!X48&lt;&gt;"", Indicators!X48, "")</f>
        <v>14.15</v>
      </c>
      <c r="O4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49" spans="1:15" x14ac:dyDescent="0.25">
      <c r="A49" s="97" t="str">
        <f>Indicators!A49</f>
        <v>District1013</v>
      </c>
      <c r="B49" s="97" t="str">
        <f>Indicators!B49</f>
        <v>School 1</v>
      </c>
      <c r="C49" s="29" t="str">
        <f>Indicators!C49</f>
        <v>K-8</v>
      </c>
      <c r="D49" s="29" t="str">
        <f>Indicators!D49</f>
        <v>Yes</v>
      </c>
      <c r="E49" s="29" t="str">
        <f>Identification!K49</f>
        <v>No</v>
      </c>
      <c r="F49" s="29" t="str">
        <f>Identification!R49</f>
        <v>No</v>
      </c>
      <c r="G49" s="29" t="str">
        <f>Identification!Y49</f>
        <v>No</v>
      </c>
      <c r="H49" s="43">
        <f>IF(Indicators!E49&lt;&gt;"", Indicators!E49, "")</f>
        <v>66.457023100000001</v>
      </c>
      <c r="I4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49" s="43">
        <f>IF(Indicators!N49&lt;&gt;"", Indicators!N49, "")</f>
        <v>145.80152670000001</v>
      </c>
      <c r="K4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49" s="43" t="str">
        <f>IF(Indicators!W49&lt;&gt;"", Indicators!W49, "")</f>
        <v/>
      </c>
      <c r="M4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49" s="43">
        <f>IF(Indicators!X49&lt;&gt;"", Indicators!X49, "")</f>
        <v>10.91</v>
      </c>
      <c r="O4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0" spans="1:15" x14ac:dyDescent="0.25">
      <c r="A50" s="97" t="str">
        <f>Indicators!A50</f>
        <v>District1013</v>
      </c>
      <c r="B50" s="97" t="str">
        <f>Indicators!B50</f>
        <v>School 2</v>
      </c>
      <c r="C50" s="29" t="str">
        <f>Indicators!C50</f>
        <v>3-5</v>
      </c>
      <c r="D50" s="29" t="str">
        <f>Indicators!D50</f>
        <v>Yes</v>
      </c>
      <c r="E50" s="29" t="str">
        <f>Identification!K50</f>
        <v>No</v>
      </c>
      <c r="F50" s="29" t="str">
        <f>Identification!R50</f>
        <v>Yes</v>
      </c>
      <c r="G50" s="29" t="str">
        <f>Identification!Y50</f>
        <v>No</v>
      </c>
      <c r="H50" s="43">
        <f>IF(Indicators!E50&lt;&gt;"", Indicators!E50, "")</f>
        <v>39.926739900000001</v>
      </c>
      <c r="I5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50" s="43">
        <f>IF(Indicators!N50&lt;&gt;"", Indicators!N50, "")</f>
        <v>96.982758599999997</v>
      </c>
      <c r="K5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50" s="43" t="str">
        <f>IF(Indicators!W50&lt;&gt;"", Indicators!W50, "")</f>
        <v/>
      </c>
      <c r="M5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0" s="43">
        <f>IF(Indicators!X50&lt;&gt;"", Indicators!X50, "")</f>
        <v>14.49</v>
      </c>
      <c r="O5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1" spans="1:15" x14ac:dyDescent="0.25">
      <c r="A51" s="97" t="str">
        <f>Indicators!A51</f>
        <v>District1013</v>
      </c>
      <c r="B51" s="97" t="str">
        <f>Indicators!B51</f>
        <v>School 3</v>
      </c>
      <c r="C51" s="29" t="str">
        <f>Indicators!C51</f>
        <v>K-5</v>
      </c>
      <c r="D51" s="29" t="str">
        <f>Indicators!D51</f>
        <v>Yes</v>
      </c>
      <c r="E51" s="29" t="str">
        <f>Identification!K51</f>
        <v>No</v>
      </c>
      <c r="F51" s="29" t="str">
        <f>Identification!R51</f>
        <v>No</v>
      </c>
      <c r="G51" s="29" t="str">
        <f>Identification!Y51</f>
        <v>No</v>
      </c>
      <c r="H51" s="43">
        <f>IF(Indicators!E51&lt;&gt;"", Indicators!E51, "")</f>
        <v>26.363636400000001</v>
      </c>
      <c r="I5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51" s="43">
        <f>IF(Indicators!N51&lt;&gt;"", Indicators!N51, "")</f>
        <v>101.5957447</v>
      </c>
      <c r="K5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51" s="43" t="str">
        <f>IF(Indicators!W51&lt;&gt;"", Indicators!W51, "")</f>
        <v/>
      </c>
      <c r="M5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1" s="43">
        <f>IF(Indicators!X51&lt;&gt;"", Indicators!X51, "")</f>
        <v>15.25</v>
      </c>
      <c r="O5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2" spans="1:15" x14ac:dyDescent="0.25">
      <c r="A52" s="97" t="str">
        <f>Indicators!A52</f>
        <v>District1014</v>
      </c>
      <c r="B52" s="97" t="str">
        <f>Indicators!B52</f>
        <v>School 1</v>
      </c>
      <c r="C52" s="29" t="str">
        <f>Indicators!C52</f>
        <v>6-8</v>
      </c>
      <c r="D52" s="29" t="str">
        <f>Indicators!D52</f>
        <v>No</v>
      </c>
      <c r="E52" s="29" t="str">
        <f>Identification!K52</f>
        <v>No</v>
      </c>
      <c r="F52" s="29" t="str">
        <f>Identification!R52</f>
        <v>Yes</v>
      </c>
      <c r="G52" s="29" t="str">
        <f>Identification!Y52</f>
        <v>No</v>
      </c>
      <c r="H52" s="43">
        <f>IF(Indicators!E52&lt;&gt;"", Indicators!E52, "")</f>
        <v>38.347457599999998</v>
      </c>
      <c r="I5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52" s="43">
        <f>IF(Indicators!N52&lt;&gt;"", Indicators!N52, "")</f>
        <v>101.6363636</v>
      </c>
      <c r="K5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52" s="43" t="str">
        <f>IF(Indicators!W52&lt;&gt;"", Indicators!W52, "")</f>
        <v/>
      </c>
      <c r="M5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2" s="43">
        <f>IF(Indicators!X52&lt;&gt;"", Indicators!X52, "")</f>
        <v>22.61</v>
      </c>
      <c r="O5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53" spans="1:15" x14ac:dyDescent="0.25">
      <c r="A53" s="97" t="str">
        <f>Indicators!A53</f>
        <v>District1014</v>
      </c>
      <c r="B53" s="97" t="str">
        <f>Indicators!B53</f>
        <v>School 2</v>
      </c>
      <c r="C53" s="29" t="str">
        <f>Indicators!C53</f>
        <v>K-8</v>
      </c>
      <c r="D53" s="29" t="str">
        <f>Indicators!D53</f>
        <v>Yes</v>
      </c>
      <c r="E53" s="29" t="str">
        <f>Identification!K53</f>
        <v>No</v>
      </c>
      <c r="F53" s="29" t="str">
        <f>Identification!R53</f>
        <v>No</v>
      </c>
      <c r="G53" s="29" t="str">
        <f>Identification!Y53</f>
        <v>No</v>
      </c>
      <c r="H53" s="43">
        <f>IF(Indicators!E53&lt;&gt;"", Indicators!E53, "")</f>
        <v>54.716981099999998</v>
      </c>
      <c r="I5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53" s="43">
        <f>IF(Indicators!N53&lt;&gt;"", Indicators!N53, "")</f>
        <v>124.2753623</v>
      </c>
      <c r="K5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53" s="43" t="str">
        <f>IF(Indicators!W53&lt;&gt;"", Indicators!W53, "")</f>
        <v/>
      </c>
      <c r="M5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3" s="43">
        <f>IF(Indicators!X53&lt;&gt;"", Indicators!X53, "")</f>
        <v>14</v>
      </c>
      <c r="O5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4" spans="1:15" x14ac:dyDescent="0.25">
      <c r="A54" s="97" t="str">
        <f>Indicators!A54</f>
        <v>District1014</v>
      </c>
      <c r="B54" s="97" t="str">
        <f>Indicators!B54</f>
        <v>School 3</v>
      </c>
      <c r="C54" s="29" t="str">
        <f>Indicators!C54</f>
        <v>K-5</v>
      </c>
      <c r="D54" s="29" t="str">
        <f>Indicators!D54</f>
        <v>Yes</v>
      </c>
      <c r="E54" s="29" t="str">
        <f>Identification!K54</f>
        <v>No</v>
      </c>
      <c r="F54" s="29" t="str">
        <f>Identification!R54</f>
        <v>No</v>
      </c>
      <c r="G54" s="29" t="str">
        <f>Identification!Y54</f>
        <v>No</v>
      </c>
      <c r="H54" s="43">
        <f>IF(Indicators!E54&lt;&gt;"", Indicators!E54, "")</f>
        <v>46.5</v>
      </c>
      <c r="I5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54" s="43">
        <f>IF(Indicators!N54&lt;&gt;"", Indicators!N54, "")</f>
        <v>137.7403846</v>
      </c>
      <c r="K5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54" s="43" t="str">
        <f>IF(Indicators!W54&lt;&gt;"", Indicators!W54, "")</f>
        <v/>
      </c>
      <c r="M5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4" s="43">
        <f>IF(Indicators!X54&lt;&gt;"", Indicators!X54, "")</f>
        <v>11.22</v>
      </c>
      <c r="O5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5" spans="1:15" x14ac:dyDescent="0.25">
      <c r="A55" s="97" t="str">
        <f>Indicators!A55</f>
        <v>District1014</v>
      </c>
      <c r="B55" s="97" t="str">
        <f>Indicators!B55</f>
        <v>School 4</v>
      </c>
      <c r="C55" s="29" t="str">
        <f>Indicators!C55</f>
        <v>6-8</v>
      </c>
      <c r="D55" s="29" t="str">
        <f>Indicators!D55</f>
        <v>No</v>
      </c>
      <c r="E55" s="29" t="str">
        <f>Identification!K55</f>
        <v>No</v>
      </c>
      <c r="F55" s="29" t="str">
        <f>Identification!R55</f>
        <v>Yes</v>
      </c>
      <c r="G55" s="29" t="str">
        <f>Identification!Y55</f>
        <v>No</v>
      </c>
      <c r="H55" s="43">
        <f>IF(Indicators!E55&lt;&gt;"", Indicators!E55, "")</f>
        <v>33.823529399999998</v>
      </c>
      <c r="I5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55" s="43">
        <f>IF(Indicators!N55&lt;&gt;"", Indicators!N55, "")</f>
        <v>91.037735799999993</v>
      </c>
      <c r="K5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55" s="43" t="str">
        <f>IF(Indicators!W55&lt;&gt;"", Indicators!W55, "")</f>
        <v/>
      </c>
      <c r="M5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5" s="43">
        <f>IF(Indicators!X55&lt;&gt;"", Indicators!X55, "")</f>
        <v>14.91</v>
      </c>
      <c r="O5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6" spans="1:15" x14ac:dyDescent="0.25">
      <c r="A56" s="97" t="str">
        <f>Indicators!A56</f>
        <v>District1015</v>
      </c>
      <c r="B56" s="97" t="str">
        <f>Indicators!B56</f>
        <v>School 1</v>
      </c>
      <c r="C56" s="29" t="str">
        <f>Indicators!C56</f>
        <v>K-4</v>
      </c>
      <c r="D56" s="29" t="str">
        <f>Indicators!D56</f>
        <v>Yes</v>
      </c>
      <c r="E56" s="29" t="str">
        <f>Identification!K56</f>
        <v>No</v>
      </c>
      <c r="F56" s="29" t="str">
        <f>Identification!R56</f>
        <v>No</v>
      </c>
      <c r="G56" s="29" t="str">
        <f>Identification!Y56</f>
        <v>No</v>
      </c>
      <c r="H56" s="43">
        <f>IF(Indicators!E56&lt;&gt;"", Indicators!E56, "")</f>
        <v>51.351351399999999</v>
      </c>
      <c r="I5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56" s="43">
        <f>IF(Indicators!N56&lt;&gt;"", Indicators!N56, "")</f>
        <v>114.9350649</v>
      </c>
      <c r="K5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56" s="43" t="str">
        <f>IF(Indicators!W56&lt;&gt;"", Indicators!W56, "")</f>
        <v/>
      </c>
      <c r="M5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6" s="43">
        <f>IF(Indicators!X56&lt;&gt;"", Indicators!X56, "")</f>
        <v>14.54</v>
      </c>
      <c r="O5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57" spans="1:15" x14ac:dyDescent="0.25">
      <c r="A57" s="97" t="str">
        <f>Indicators!A57</f>
        <v>District1015</v>
      </c>
      <c r="B57" s="97" t="str">
        <f>Indicators!B57</f>
        <v>School 2</v>
      </c>
      <c r="C57" s="29" t="str">
        <f>Indicators!C57</f>
        <v>K-8</v>
      </c>
      <c r="D57" s="29" t="str">
        <f>Indicators!D57</f>
        <v>No</v>
      </c>
      <c r="E57" s="29" t="str">
        <f>Identification!K57</f>
        <v>No</v>
      </c>
      <c r="F57" s="29" t="str">
        <f>Identification!R57</f>
        <v>No</v>
      </c>
      <c r="G57" s="29" t="str">
        <f>Identification!Y57</f>
        <v>Yes</v>
      </c>
      <c r="H57" s="43">
        <f>IF(Indicators!E57&lt;&gt;"", Indicators!E57, "")</f>
        <v>20.588235300000001</v>
      </c>
      <c r="I5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57" s="43">
        <f>IF(Indicators!N57&lt;&gt;"", Indicators!N57, "")</f>
        <v>93.421052599999996</v>
      </c>
      <c r="K5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57" s="43">
        <f>IF(Indicators!W57&lt;&gt;"", Indicators!W57, "")</f>
        <v>63.247239299999997</v>
      </c>
      <c r="M5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57" s="43">
        <f>IF(Indicators!X57&lt;&gt;"", Indicators!X57, "")</f>
        <v>29.37</v>
      </c>
      <c r="O5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58" spans="1:15" x14ac:dyDescent="0.25">
      <c r="A58" s="97" t="str">
        <f>Indicators!A58</f>
        <v>District1016</v>
      </c>
      <c r="B58" s="97" t="str">
        <f>Indicators!B58</f>
        <v>School 1</v>
      </c>
      <c r="C58" s="29" t="str">
        <f>Indicators!C58</f>
        <v>K-5</v>
      </c>
      <c r="D58" s="29" t="str">
        <f>Indicators!D58</f>
        <v>Yes</v>
      </c>
      <c r="E58" s="29" t="str">
        <f>Identification!K58</f>
        <v>Yes</v>
      </c>
      <c r="F58" s="29" t="str">
        <f>Identification!R58</f>
        <v>No</v>
      </c>
      <c r="G58" s="29" t="str">
        <f>Identification!Y58</f>
        <v>No</v>
      </c>
      <c r="H58" s="43">
        <f>IF(Indicators!E58&lt;&gt;"", Indicators!E58, "")</f>
        <v>29.222520100000001</v>
      </c>
      <c r="I5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58" s="43">
        <f>IF(Indicators!N58&lt;&gt;"", Indicators!N58, "")</f>
        <v>89.583333300000007</v>
      </c>
      <c r="K5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58" s="43">
        <f>IF(Indicators!W58&lt;&gt;"", Indicators!W58, "")</f>
        <v>69.435162199999994</v>
      </c>
      <c r="M5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58" s="43">
        <f>IF(Indicators!X58&lt;&gt;"", Indicators!X58, "")</f>
        <v>100</v>
      </c>
      <c r="O5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59" spans="1:15" x14ac:dyDescent="0.25">
      <c r="A59" s="97" t="str">
        <f>Indicators!A59</f>
        <v>District1016</v>
      </c>
      <c r="B59" s="97" t="str">
        <f>Indicators!B59</f>
        <v>School 2</v>
      </c>
      <c r="C59" s="29" t="str">
        <f>Indicators!C59</f>
        <v>K-5</v>
      </c>
      <c r="D59" s="29" t="str">
        <f>Indicators!D59</f>
        <v>Yes</v>
      </c>
      <c r="E59" s="29" t="str">
        <f>Identification!K59</f>
        <v>No</v>
      </c>
      <c r="F59" s="29" t="str">
        <f>Identification!R59</f>
        <v>Yes</v>
      </c>
      <c r="G59" s="29" t="str">
        <f>Identification!Y59</f>
        <v>No</v>
      </c>
      <c r="H59" s="43">
        <f>IF(Indicators!E59&lt;&gt;"", Indicators!E59, "")</f>
        <v>27.9527559</v>
      </c>
      <c r="I5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59" s="43">
        <f>IF(Indicators!N59&lt;&gt;"", Indicators!N59, "")</f>
        <v>91.525423700000005</v>
      </c>
      <c r="K5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59" s="43" t="str">
        <f>IF(Indicators!W59&lt;&gt;"", Indicators!W59, "")</f>
        <v/>
      </c>
      <c r="M5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59" s="43">
        <f>IF(Indicators!X59&lt;&gt;"", Indicators!X59, "")</f>
        <v>17.579999999999998</v>
      </c>
      <c r="O5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60" spans="1:15" x14ac:dyDescent="0.25">
      <c r="A60" s="97" t="str">
        <f>Indicators!A60</f>
        <v>District1016</v>
      </c>
      <c r="B60" s="97" t="str">
        <f>Indicators!B60</f>
        <v>School 3</v>
      </c>
      <c r="C60" s="29" t="str">
        <f>Indicators!C60</f>
        <v>K-4</v>
      </c>
      <c r="D60" s="29" t="str">
        <f>Indicators!D60</f>
        <v>Yes</v>
      </c>
      <c r="E60" s="29" t="str">
        <f>Identification!K60</f>
        <v>No</v>
      </c>
      <c r="F60" s="29" t="str">
        <f>Identification!R60</f>
        <v>Yes</v>
      </c>
      <c r="G60" s="29" t="str">
        <f>Identification!Y60</f>
        <v>No</v>
      </c>
      <c r="H60" s="43">
        <f>IF(Indicators!E60&lt;&gt;"", Indicators!E60, "")</f>
        <v>11.9047619</v>
      </c>
      <c r="I6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1</v>
      </c>
      <c r="J60" s="43">
        <f>IF(Indicators!N60&lt;&gt;"", Indicators!N60, "")</f>
        <v>79.583333300000007</v>
      </c>
      <c r="K6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1</v>
      </c>
      <c r="L60" s="43" t="str">
        <f>IF(Indicators!W60&lt;&gt;"", Indicators!W60, "")</f>
        <v/>
      </c>
      <c r="M6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0" s="43">
        <f>IF(Indicators!X60&lt;&gt;"", Indicators!X60, "")</f>
        <v>23.5</v>
      </c>
      <c r="O6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61" spans="1:15" x14ac:dyDescent="0.25">
      <c r="A61" s="97" t="str">
        <f>Indicators!A61</f>
        <v>District1016</v>
      </c>
      <c r="B61" s="97" t="str">
        <f>Indicators!B61</f>
        <v>School 4</v>
      </c>
      <c r="C61" s="29" t="str">
        <f>Indicators!C61</f>
        <v>K-5</v>
      </c>
      <c r="D61" s="29" t="str">
        <f>Indicators!D61</f>
        <v>Yes</v>
      </c>
      <c r="E61" s="29" t="str">
        <f>Identification!K61</f>
        <v>No</v>
      </c>
      <c r="F61" s="29" t="str">
        <f>Identification!R61</f>
        <v>No</v>
      </c>
      <c r="G61" s="29" t="str">
        <f>Identification!Y61</f>
        <v>No</v>
      </c>
      <c r="H61" s="43">
        <f>IF(Indicators!E61&lt;&gt;"", Indicators!E61, "")</f>
        <v>42.826087000000001</v>
      </c>
      <c r="I6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61" s="43">
        <f>IF(Indicators!N61&lt;&gt;"", Indicators!N61, "")</f>
        <v>107.4698795</v>
      </c>
      <c r="K6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61" s="43" t="str">
        <f>IF(Indicators!W61&lt;&gt;"", Indicators!W61, "")</f>
        <v/>
      </c>
      <c r="M6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1" s="43">
        <f>IF(Indicators!X61&lt;&gt;"", Indicators!X61, "")</f>
        <v>8.1300000000000008</v>
      </c>
      <c r="O6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62" spans="1:15" x14ac:dyDescent="0.25">
      <c r="A62" s="97" t="str">
        <f>Indicators!A62</f>
        <v>District1016</v>
      </c>
      <c r="B62" s="97" t="str">
        <f>Indicators!B62</f>
        <v>School 5</v>
      </c>
      <c r="C62" s="29" t="str">
        <f>Indicators!C62</f>
        <v>K-5</v>
      </c>
      <c r="D62" s="29" t="str">
        <f>Indicators!D62</f>
        <v>No</v>
      </c>
      <c r="E62" s="29" t="str">
        <f>Identification!K62</f>
        <v>No</v>
      </c>
      <c r="F62" s="29" t="str">
        <f>Identification!R62</f>
        <v>Yes</v>
      </c>
      <c r="G62" s="29" t="str">
        <f>Identification!Y62</f>
        <v>No</v>
      </c>
      <c r="H62" s="43">
        <f>IF(Indicators!E62&lt;&gt;"", Indicators!E62, "")</f>
        <v>27.173912999999999</v>
      </c>
      <c r="I6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62" s="43">
        <f>IF(Indicators!N62&lt;&gt;"", Indicators!N62, "")</f>
        <v>91.145833300000007</v>
      </c>
      <c r="K6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62" s="43" t="str">
        <f>IF(Indicators!W62&lt;&gt;"", Indicators!W62, "")</f>
        <v/>
      </c>
      <c r="M6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2" s="43">
        <f>IF(Indicators!X62&lt;&gt;"", Indicators!X62, "")</f>
        <v>16.190000000000001</v>
      </c>
      <c r="O6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63" spans="1:15" x14ac:dyDescent="0.25">
      <c r="A63" s="97" t="str">
        <f>Indicators!A63</f>
        <v>District1016</v>
      </c>
      <c r="B63" s="97" t="str">
        <f>Indicators!B63</f>
        <v>School 6</v>
      </c>
      <c r="C63" s="29" t="str">
        <f>Indicators!C63</f>
        <v>K-5</v>
      </c>
      <c r="D63" s="29" t="str">
        <f>Indicators!D63</f>
        <v>Yes</v>
      </c>
      <c r="E63" s="29" t="str">
        <f>Identification!K63</f>
        <v>No</v>
      </c>
      <c r="F63" s="29" t="str">
        <f>Identification!R63</f>
        <v>No</v>
      </c>
      <c r="G63" s="29" t="str">
        <f>Identification!Y63</f>
        <v>No</v>
      </c>
      <c r="H63" s="43">
        <f>IF(Indicators!E63&lt;&gt;"", Indicators!E63, "")</f>
        <v>43.373494000000001</v>
      </c>
      <c r="I6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63" s="43">
        <f>IF(Indicators!N63&lt;&gt;"", Indicators!N63, "")</f>
        <v>103.7356322</v>
      </c>
      <c r="K6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63" s="43" t="str">
        <f>IF(Indicators!W63&lt;&gt;"", Indicators!W63, "")</f>
        <v/>
      </c>
      <c r="M6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3" s="43">
        <f>IF(Indicators!X63&lt;&gt;"", Indicators!X63, "")</f>
        <v>7.87</v>
      </c>
      <c r="O6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64" spans="1:15" x14ac:dyDescent="0.25">
      <c r="A64" s="97" t="str">
        <f>Indicators!A64</f>
        <v>District1016</v>
      </c>
      <c r="B64" s="97" t="str">
        <f>Indicators!B64</f>
        <v>School 7</v>
      </c>
      <c r="C64" s="29" t="str">
        <f>Indicators!C64</f>
        <v>7-12</v>
      </c>
      <c r="D64" s="29" t="str">
        <f>Indicators!D64</f>
        <v>Yes</v>
      </c>
      <c r="E64" s="29" t="str">
        <f>Identification!K64</f>
        <v>Yes</v>
      </c>
      <c r="F64" s="29" t="str">
        <f>Identification!R64</f>
        <v>No</v>
      </c>
      <c r="G64" s="29" t="str">
        <f>Identification!Y64</f>
        <v>No</v>
      </c>
      <c r="H64" s="43">
        <f>IF(Indicators!E64&lt;&gt;"", Indicators!E64, "")</f>
        <v>31.3868613</v>
      </c>
      <c r="I6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64" s="43">
        <f>IF(Indicators!N64&lt;&gt;"", Indicators!N64, "")</f>
        <v>89.285714299999995</v>
      </c>
      <c r="K6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64" s="43" t="str">
        <f>IF(Indicators!W64&lt;&gt;"", Indicators!W64, "")</f>
        <v/>
      </c>
      <c r="M6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4" s="43">
        <f>IF(Indicators!X64&lt;&gt;"", Indicators!X64, "")</f>
        <v>39.340000000000003</v>
      </c>
      <c r="O6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65" spans="1:15" x14ac:dyDescent="0.25">
      <c r="A65" s="97" t="str">
        <f>Indicators!A65</f>
        <v>District1017</v>
      </c>
      <c r="B65" s="97" t="str">
        <f>Indicators!B65</f>
        <v>School 1</v>
      </c>
      <c r="C65" s="29" t="str">
        <f>Indicators!C65</f>
        <v>5-8</v>
      </c>
      <c r="D65" s="29" t="str">
        <f>Indicators!D65</f>
        <v>No</v>
      </c>
      <c r="E65" s="29" t="str">
        <f>Identification!K65</f>
        <v>No</v>
      </c>
      <c r="F65" s="29" t="str">
        <f>Identification!R65</f>
        <v>No</v>
      </c>
      <c r="G65" s="29" t="str">
        <f>Identification!Y65</f>
        <v>No</v>
      </c>
      <c r="H65" s="43">
        <f>IF(Indicators!E65&lt;&gt;"", Indicators!E65, "")</f>
        <v>66.793168899999998</v>
      </c>
      <c r="I6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65" s="43">
        <f>IF(Indicators!N65&lt;&gt;"", Indicators!N65, "")</f>
        <v>152.94117650000001</v>
      </c>
      <c r="K6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65" s="43" t="str">
        <f>IF(Indicators!W65&lt;&gt;"", Indicators!W65, "")</f>
        <v/>
      </c>
      <c r="M6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5" s="43">
        <f>IF(Indicators!X65&lt;&gt;"", Indicators!X65, "")</f>
        <v>5.47</v>
      </c>
      <c r="O6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66" spans="1:15" x14ac:dyDescent="0.25">
      <c r="A66" s="97" t="str">
        <f>Indicators!A66</f>
        <v>District1017</v>
      </c>
      <c r="B66" s="97" t="str">
        <f>Indicators!B66</f>
        <v>School 2</v>
      </c>
      <c r="C66" s="29" t="str">
        <f>Indicators!C66</f>
        <v>K-5</v>
      </c>
      <c r="D66" s="29" t="str">
        <f>Indicators!D66</f>
        <v>No</v>
      </c>
      <c r="E66" s="29" t="str">
        <f>Identification!K66</f>
        <v>No</v>
      </c>
      <c r="F66" s="29" t="str">
        <f>Identification!R66</f>
        <v>Yes</v>
      </c>
      <c r="G66" s="29" t="str">
        <f>Identification!Y66</f>
        <v>No</v>
      </c>
      <c r="H66" s="43">
        <f>IF(Indicators!E66&lt;&gt;"", Indicators!E66, "")</f>
        <v>57.990867600000001</v>
      </c>
      <c r="I6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66" s="43">
        <f>IF(Indicators!N66&lt;&gt;"", Indicators!N66, "")</f>
        <v>121.031746</v>
      </c>
      <c r="K6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66" s="43">
        <f>IF(Indicators!W66&lt;&gt;"", Indicators!W66, "")</f>
        <v>66.545365700000005</v>
      </c>
      <c r="M6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66" s="43">
        <f>IF(Indicators!X66&lt;&gt;"", Indicators!X66, "")</f>
        <v>10.08</v>
      </c>
      <c r="O6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67" spans="1:15" x14ac:dyDescent="0.25">
      <c r="A67" s="97" t="str">
        <f>Indicators!A67</f>
        <v>District1017</v>
      </c>
      <c r="B67" s="97" t="str">
        <f>Indicators!B67</f>
        <v>School 3</v>
      </c>
      <c r="C67" s="29" t="str">
        <f>Indicators!C67</f>
        <v>K-5</v>
      </c>
      <c r="D67" s="29" t="str">
        <f>Indicators!D67</f>
        <v>Yes</v>
      </c>
      <c r="E67" s="29" t="str">
        <f>Identification!K67</f>
        <v>No</v>
      </c>
      <c r="F67" s="29" t="str">
        <f>Identification!R67</f>
        <v>No</v>
      </c>
      <c r="G67" s="29" t="str">
        <f>Identification!Y67</f>
        <v>No</v>
      </c>
      <c r="H67" s="43">
        <f>IF(Indicators!E67&lt;&gt;"", Indicators!E67, "")</f>
        <v>60.606060599999999</v>
      </c>
      <c r="I6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67" s="43">
        <f>IF(Indicators!N67&lt;&gt;"", Indicators!N67, "")</f>
        <v>134.48275860000001</v>
      </c>
      <c r="K6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67" s="43" t="str">
        <f>IF(Indicators!W67&lt;&gt;"", Indicators!W67, "")</f>
        <v/>
      </c>
      <c r="M6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7" s="43">
        <f>IF(Indicators!X67&lt;&gt;"", Indicators!X67, "")</f>
        <v>10.14</v>
      </c>
      <c r="O6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68" spans="1:15" x14ac:dyDescent="0.25">
      <c r="A68" s="97" t="str">
        <f>Indicators!A68</f>
        <v>District1017</v>
      </c>
      <c r="B68" s="97" t="str">
        <f>Indicators!B68</f>
        <v>School 4</v>
      </c>
      <c r="C68" s="29" t="str">
        <f>Indicators!C68</f>
        <v>K-5</v>
      </c>
      <c r="D68" s="29" t="str">
        <f>Indicators!D68</f>
        <v>Yes</v>
      </c>
      <c r="E68" s="29" t="str">
        <f>Identification!K68</f>
        <v>No</v>
      </c>
      <c r="F68" s="29" t="str">
        <f>Identification!R68</f>
        <v>No</v>
      </c>
      <c r="G68" s="29" t="str">
        <f>Identification!Y68</f>
        <v>No</v>
      </c>
      <c r="H68" s="43">
        <f>IF(Indicators!E68&lt;&gt;"", Indicators!E68, "")</f>
        <v>60</v>
      </c>
      <c r="I6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68" s="43">
        <f>IF(Indicators!N68&lt;&gt;"", Indicators!N68, "")</f>
        <v>122.96918770000001</v>
      </c>
      <c r="K6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68" s="43" t="str">
        <f>IF(Indicators!W68&lt;&gt;"", Indicators!W68, "")</f>
        <v/>
      </c>
      <c r="M6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8" s="43">
        <f>IF(Indicators!X68&lt;&gt;"", Indicators!X68, "")</f>
        <v>14.69</v>
      </c>
      <c r="O6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69" spans="1:15" x14ac:dyDescent="0.25">
      <c r="A69" s="97" t="str">
        <f>Indicators!A69</f>
        <v>District1017</v>
      </c>
      <c r="B69" s="97" t="str">
        <f>Indicators!B69</f>
        <v>School 5</v>
      </c>
      <c r="C69" s="29" t="str">
        <f>Indicators!C69</f>
        <v>K-6</v>
      </c>
      <c r="D69" s="29" t="str">
        <f>Indicators!D69</f>
        <v>Yes</v>
      </c>
      <c r="E69" s="29" t="str">
        <f>Identification!K69</f>
        <v>No</v>
      </c>
      <c r="F69" s="29" t="str">
        <f>Identification!R69</f>
        <v>No</v>
      </c>
      <c r="G69" s="29" t="str">
        <f>Identification!Y69</f>
        <v>No</v>
      </c>
      <c r="H69" s="43">
        <f>IF(Indicators!E69&lt;&gt;"", Indicators!E69, "")</f>
        <v>52.153109999999998</v>
      </c>
      <c r="I6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69" s="43">
        <f>IF(Indicators!N69&lt;&gt;"", Indicators!N69, "")</f>
        <v>115.1351351</v>
      </c>
      <c r="K6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69" s="43" t="str">
        <f>IF(Indicators!W69&lt;&gt;"", Indicators!W69, "")</f>
        <v/>
      </c>
      <c r="M6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69" s="43">
        <f>IF(Indicators!X69&lt;&gt;"", Indicators!X69, "")</f>
        <v>6.83</v>
      </c>
      <c r="O6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70" spans="1:15" x14ac:dyDescent="0.25">
      <c r="A70" s="97" t="str">
        <f>Indicators!A70</f>
        <v>District1017</v>
      </c>
      <c r="B70" s="97" t="str">
        <f>Indicators!B70</f>
        <v>School 6</v>
      </c>
      <c r="C70" s="29" t="str">
        <f>Indicators!C70</f>
        <v>K-8</v>
      </c>
      <c r="D70" s="29" t="str">
        <f>Indicators!D70</f>
        <v>Yes</v>
      </c>
      <c r="E70" s="29" t="str">
        <f>Identification!K70</f>
        <v>No</v>
      </c>
      <c r="F70" s="29" t="str">
        <f>Identification!R70</f>
        <v>Yes</v>
      </c>
      <c r="G70" s="29" t="str">
        <f>Identification!Y70</f>
        <v>No</v>
      </c>
      <c r="H70" s="43">
        <f>IF(Indicators!E70&lt;&gt;"", Indicators!E70, "")</f>
        <v>23.529411799999998</v>
      </c>
      <c r="I7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70" s="43">
        <f>IF(Indicators!N70&lt;&gt;"", Indicators!N70, "")</f>
        <v>85.416666699999993</v>
      </c>
      <c r="K7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70" s="43" t="str">
        <f>IF(Indicators!W70&lt;&gt;"", Indicators!W70, "")</f>
        <v/>
      </c>
      <c r="M7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0" s="43">
        <f>IF(Indicators!X70&lt;&gt;"", Indicators!X70, "")</f>
        <v>20.61</v>
      </c>
      <c r="O7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71" spans="1:15" x14ac:dyDescent="0.25">
      <c r="A71" s="97" t="str">
        <f>Indicators!A71</f>
        <v>District1018</v>
      </c>
      <c r="B71" s="97" t="str">
        <f>Indicators!B71</f>
        <v>School 1</v>
      </c>
      <c r="C71" s="29" t="str">
        <f>Indicators!C71</f>
        <v>5-8</v>
      </c>
      <c r="D71" s="29" t="str">
        <f>Indicators!D71</f>
        <v>No</v>
      </c>
      <c r="E71" s="29" t="str">
        <f>Identification!K71</f>
        <v>No</v>
      </c>
      <c r="F71" s="29" t="str">
        <f>Identification!R71</f>
        <v>No</v>
      </c>
      <c r="G71" s="29" t="str">
        <f>Identification!Y71</f>
        <v>No</v>
      </c>
      <c r="H71" s="43">
        <f>IF(Indicators!E71&lt;&gt;"", Indicators!E71, "")</f>
        <v>54.3421053</v>
      </c>
      <c r="I7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71" s="43">
        <f>IF(Indicators!N71&lt;&gt;"", Indicators!N71, "")</f>
        <v>133.17929760000001</v>
      </c>
      <c r="K7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71" s="43" t="str">
        <f>IF(Indicators!W71&lt;&gt;"", Indicators!W71, "")</f>
        <v/>
      </c>
      <c r="M7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1" s="43">
        <f>IF(Indicators!X71&lt;&gt;"", Indicators!X71, "")</f>
        <v>12.56</v>
      </c>
      <c r="O7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72" spans="1:15" x14ac:dyDescent="0.25">
      <c r="A72" s="97" t="str">
        <f>Indicators!A72</f>
        <v>District1019</v>
      </c>
      <c r="B72" s="97" t="str">
        <f>Indicators!B72</f>
        <v>School 1</v>
      </c>
      <c r="C72" s="29" t="str">
        <f>Indicators!C72</f>
        <v>6-8</v>
      </c>
      <c r="D72" s="29" t="str">
        <f>Indicators!D72</f>
        <v>Yes</v>
      </c>
      <c r="E72" s="29" t="str">
        <f>Identification!K72</f>
        <v>No</v>
      </c>
      <c r="F72" s="29" t="str">
        <f>Identification!R72</f>
        <v>No</v>
      </c>
      <c r="G72" s="29" t="str">
        <f>Identification!Y72</f>
        <v>Yes</v>
      </c>
      <c r="H72" s="43">
        <f>IF(Indicators!E72&lt;&gt;"", Indicators!E72, "")</f>
        <v>36.717557300000003</v>
      </c>
      <c r="I7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72" s="43">
        <f>IF(Indicators!N72&lt;&gt;"", Indicators!N72, "")</f>
        <v>104.5517241</v>
      </c>
      <c r="K7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72" s="43" t="str">
        <f>IF(Indicators!W72&lt;&gt;"", Indicators!W72, "")</f>
        <v/>
      </c>
      <c r="M7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2" s="43">
        <f>IF(Indicators!X72&lt;&gt;"", Indicators!X72, "")</f>
        <v>21.07</v>
      </c>
      <c r="O7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73" spans="1:15" x14ac:dyDescent="0.25">
      <c r="A73" s="97" t="str">
        <f>Indicators!A73</f>
        <v>District1019</v>
      </c>
      <c r="B73" s="97" t="str">
        <f>Indicators!B73</f>
        <v>School 2</v>
      </c>
      <c r="C73" s="29" t="str">
        <f>Indicators!C73</f>
        <v>3-5</v>
      </c>
      <c r="D73" s="29" t="str">
        <f>Indicators!D73</f>
        <v>No</v>
      </c>
      <c r="E73" s="29" t="str">
        <f>Identification!K73</f>
        <v>No</v>
      </c>
      <c r="F73" s="29" t="str">
        <f>Identification!R73</f>
        <v>No</v>
      </c>
      <c r="G73" s="29" t="str">
        <f>Identification!Y73</f>
        <v>No</v>
      </c>
      <c r="H73" s="43">
        <f>IF(Indicators!E73&lt;&gt;"", Indicators!E73, "")</f>
        <v>66.969009799999995</v>
      </c>
      <c r="I7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73" s="43">
        <f>IF(Indicators!N73&lt;&gt;"", Indicators!N73, "")</f>
        <v>147.2477064</v>
      </c>
      <c r="K7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73" s="43" t="str">
        <f>IF(Indicators!W73&lt;&gt;"", Indicators!W73, "")</f>
        <v/>
      </c>
      <c r="M7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3" s="43">
        <f>IF(Indicators!X73&lt;&gt;"", Indicators!X73, "")</f>
        <v>4.51</v>
      </c>
      <c r="O7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74" spans="1:15" x14ac:dyDescent="0.25">
      <c r="A74" s="97" t="str">
        <f>Indicators!A74</f>
        <v>District1019</v>
      </c>
      <c r="B74" s="97" t="str">
        <f>Indicators!B74</f>
        <v>School 3</v>
      </c>
      <c r="C74" s="29" t="str">
        <f>Indicators!C74</f>
        <v>6-8</v>
      </c>
      <c r="D74" s="29" t="str">
        <f>Indicators!D74</f>
        <v>No</v>
      </c>
      <c r="E74" s="29" t="str">
        <f>Identification!K74</f>
        <v>No</v>
      </c>
      <c r="F74" s="29" t="str">
        <f>Identification!R74</f>
        <v>No</v>
      </c>
      <c r="G74" s="29" t="str">
        <f>Identification!Y74</f>
        <v>No</v>
      </c>
      <c r="H74" s="43">
        <f>IF(Indicators!E74&lt;&gt;"", Indicators!E74, "")</f>
        <v>50.816993500000002</v>
      </c>
      <c r="I7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74" s="43">
        <f>IF(Indicators!N74&lt;&gt;"", Indicators!N74, "")</f>
        <v>142.4317618</v>
      </c>
      <c r="K7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74" s="43" t="str">
        <f>IF(Indicators!W74&lt;&gt;"", Indicators!W74, "")</f>
        <v/>
      </c>
      <c r="M7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4" s="43">
        <f>IF(Indicators!X74&lt;&gt;"", Indicators!X74, "")</f>
        <v>100</v>
      </c>
      <c r="O7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75" spans="1:15" x14ac:dyDescent="0.25">
      <c r="A75" s="97" t="str">
        <f>Indicators!A75</f>
        <v>District1019</v>
      </c>
      <c r="B75" s="97" t="str">
        <f>Indicators!B75</f>
        <v>School 4</v>
      </c>
      <c r="C75" s="29" t="str">
        <f>Indicators!C75</f>
        <v>5-8</v>
      </c>
      <c r="D75" s="29" t="str">
        <f>Indicators!D75</f>
        <v>No</v>
      </c>
      <c r="E75" s="29" t="str">
        <f>Identification!K75</f>
        <v>No</v>
      </c>
      <c r="F75" s="29" t="str">
        <f>Identification!R75</f>
        <v>No</v>
      </c>
      <c r="G75" s="29" t="str">
        <f>Identification!Y75</f>
        <v>No</v>
      </c>
      <c r="H75" s="43">
        <f>IF(Indicators!E75&lt;&gt;"", Indicators!E75, "")</f>
        <v>73.624288399999998</v>
      </c>
      <c r="I7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75" s="43">
        <f>IF(Indicators!N75&lt;&gt;"", Indicators!N75, "")</f>
        <v>149.86595170000001</v>
      </c>
      <c r="K7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75" s="43" t="str">
        <f>IF(Indicators!W75&lt;&gt;"", Indicators!W75, "")</f>
        <v/>
      </c>
      <c r="M7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5" s="43">
        <f>IF(Indicators!X75&lt;&gt;"", Indicators!X75, "")</f>
        <v>5.28</v>
      </c>
      <c r="O7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76" spans="1:15" x14ac:dyDescent="0.25">
      <c r="A76" s="97" t="str">
        <f>Indicators!A76</f>
        <v>District1019</v>
      </c>
      <c r="B76" s="97" t="str">
        <f>Indicators!B76</f>
        <v>School 5</v>
      </c>
      <c r="C76" s="29" t="str">
        <f>Indicators!C76</f>
        <v>4-5</v>
      </c>
      <c r="D76" s="29" t="str">
        <f>Indicators!D76</f>
        <v>No</v>
      </c>
      <c r="E76" s="29" t="str">
        <f>Identification!K76</f>
        <v>No</v>
      </c>
      <c r="F76" s="29" t="str">
        <f>Identification!R76</f>
        <v>No</v>
      </c>
      <c r="G76" s="29" t="str">
        <f>Identification!Y76</f>
        <v>No</v>
      </c>
      <c r="H76" s="43">
        <f>IF(Indicators!E76&lt;&gt;"", Indicators!E76, "")</f>
        <v>70.307167199999995</v>
      </c>
      <c r="I7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76" s="43">
        <f>IF(Indicators!N76&lt;&gt;"", Indicators!N76, "")</f>
        <v>151.5929204</v>
      </c>
      <c r="K7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76" s="43" t="str">
        <f>IF(Indicators!W76&lt;&gt;"", Indicators!W76, "")</f>
        <v/>
      </c>
      <c r="M7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6" s="43">
        <f>IF(Indicators!X76&lt;&gt;"", Indicators!X76, "")</f>
        <v>5.32</v>
      </c>
      <c r="O7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77" spans="1:15" x14ac:dyDescent="0.25">
      <c r="A77" s="97" t="str">
        <f>Indicators!A77</f>
        <v>District1019</v>
      </c>
      <c r="B77" s="97" t="str">
        <f>Indicators!B77</f>
        <v>School 6</v>
      </c>
      <c r="C77" s="29" t="str">
        <f>Indicators!C77</f>
        <v>6-8</v>
      </c>
      <c r="D77" s="29" t="str">
        <f>Indicators!D77</f>
        <v>No</v>
      </c>
      <c r="E77" s="29" t="str">
        <f>Identification!K77</f>
        <v>No</v>
      </c>
      <c r="F77" s="29" t="str">
        <f>Identification!R77</f>
        <v>No</v>
      </c>
      <c r="G77" s="29" t="str">
        <f>Identification!Y77</f>
        <v>Yes</v>
      </c>
      <c r="H77" s="43">
        <f>IF(Indicators!E77&lt;&gt;"", Indicators!E77, "")</f>
        <v>39.289678100000003</v>
      </c>
      <c r="I7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77" s="43">
        <f>IF(Indicators!N77&lt;&gt;"", Indicators!N77, "")</f>
        <v>109.6928983</v>
      </c>
      <c r="K7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77" s="43" t="str">
        <f>IF(Indicators!W77&lt;&gt;"", Indicators!W77, "")</f>
        <v/>
      </c>
      <c r="M7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7" s="43">
        <f>IF(Indicators!X77&lt;&gt;"", Indicators!X77, "")</f>
        <v>16.77</v>
      </c>
      <c r="O7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78" spans="1:15" x14ac:dyDescent="0.25">
      <c r="A78" s="97" t="str">
        <f>Indicators!A78</f>
        <v>District1019</v>
      </c>
      <c r="B78" s="97" t="str">
        <f>Indicators!B78</f>
        <v>School 7</v>
      </c>
      <c r="C78" s="29" t="str">
        <f>Indicators!C78</f>
        <v>4-8</v>
      </c>
      <c r="D78" s="29" t="str">
        <f>Indicators!D78</f>
        <v>Yes</v>
      </c>
      <c r="E78" s="29" t="str">
        <f>Identification!K78</f>
        <v>No</v>
      </c>
      <c r="F78" s="29" t="str">
        <f>Identification!R78</f>
        <v>No</v>
      </c>
      <c r="G78" s="29" t="str">
        <f>Identification!Y78</f>
        <v>No</v>
      </c>
      <c r="H78" s="43">
        <f>IF(Indicators!E78&lt;&gt;"", Indicators!E78, "")</f>
        <v>41.881638799999998</v>
      </c>
      <c r="I7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78" s="43">
        <f>IF(Indicators!N78&lt;&gt;"", Indicators!N78, "")</f>
        <v>111.69977919999999</v>
      </c>
      <c r="K7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78" s="43" t="str">
        <f>IF(Indicators!W78&lt;&gt;"", Indicators!W78, "")</f>
        <v/>
      </c>
      <c r="M7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8" s="43">
        <f>IF(Indicators!X78&lt;&gt;"", Indicators!X78, "")</f>
        <v>12.98</v>
      </c>
      <c r="O7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79" spans="1:15" x14ac:dyDescent="0.25">
      <c r="A79" s="97" t="str">
        <f>Indicators!A79</f>
        <v>District1019</v>
      </c>
      <c r="B79" s="97" t="str">
        <f>Indicators!B79</f>
        <v>School 8</v>
      </c>
      <c r="C79" s="29" t="str">
        <f>Indicators!C79</f>
        <v>K-8</v>
      </c>
      <c r="D79" s="29" t="str">
        <f>Indicators!D79</f>
        <v>Yes</v>
      </c>
      <c r="E79" s="29" t="str">
        <f>Identification!K79</f>
        <v>No</v>
      </c>
      <c r="F79" s="29" t="str">
        <f>Identification!R79</f>
        <v>No</v>
      </c>
      <c r="G79" s="29" t="str">
        <f>Identification!Y79</f>
        <v>No</v>
      </c>
      <c r="H79" s="43">
        <f>IF(Indicators!E79&lt;&gt;"", Indicators!E79, "")</f>
        <v>55.263157900000003</v>
      </c>
      <c r="I7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79" s="43">
        <f>IF(Indicators!N79&lt;&gt;"", Indicators!N79, "")</f>
        <v>123.2142857</v>
      </c>
      <c r="K7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79" s="43" t="str">
        <f>IF(Indicators!W79&lt;&gt;"", Indicators!W79, "")</f>
        <v/>
      </c>
      <c r="M7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79" s="43">
        <f>IF(Indicators!X79&lt;&gt;"", Indicators!X79, "")</f>
        <v>22.86</v>
      </c>
      <c r="O7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80" spans="1:15" x14ac:dyDescent="0.25">
      <c r="A80" s="97" t="str">
        <f>Indicators!A80</f>
        <v>District1020</v>
      </c>
      <c r="B80" s="97" t="str">
        <f>Indicators!B80</f>
        <v>School 1</v>
      </c>
      <c r="C80" s="29" t="str">
        <f>Indicators!C80</f>
        <v>6-8</v>
      </c>
      <c r="D80" s="29" t="str">
        <f>Indicators!D80</f>
        <v>Yes</v>
      </c>
      <c r="E80" s="29" t="str">
        <f>Identification!K80</f>
        <v>No</v>
      </c>
      <c r="F80" s="29" t="str">
        <f>Identification!R80</f>
        <v>No</v>
      </c>
      <c r="G80" s="29" t="str">
        <f>Identification!Y80</f>
        <v>No</v>
      </c>
      <c r="H80" s="43">
        <f>IF(Indicators!E80&lt;&gt;"", Indicators!E80, "")</f>
        <v>59.410801999999997</v>
      </c>
      <c r="I8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0" s="43">
        <f>IF(Indicators!N80&lt;&gt;"", Indicators!N80, "")</f>
        <v>133.7301587</v>
      </c>
      <c r="K8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80" s="43" t="str">
        <f>IF(Indicators!W80&lt;&gt;"", Indicators!W80, "")</f>
        <v/>
      </c>
      <c r="M8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0" s="43">
        <f>IF(Indicators!X80&lt;&gt;"", Indicators!X80, "")</f>
        <v>9.57</v>
      </c>
      <c r="O8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81" spans="1:15" x14ac:dyDescent="0.25">
      <c r="A81" s="97" t="str">
        <f>Indicators!A81</f>
        <v>District1020</v>
      </c>
      <c r="B81" s="97" t="str">
        <f>Indicators!B81</f>
        <v>School 2</v>
      </c>
      <c r="C81" s="29" t="str">
        <f>Indicators!C81</f>
        <v>7-12</v>
      </c>
      <c r="D81" s="29" t="str">
        <f>Indicators!D81</f>
        <v>No</v>
      </c>
      <c r="E81" s="29" t="str">
        <f>Identification!K81</f>
        <v>No</v>
      </c>
      <c r="F81" s="29" t="str">
        <f>Identification!R81</f>
        <v>Yes</v>
      </c>
      <c r="G81" s="29" t="str">
        <f>Identification!Y81</f>
        <v>No</v>
      </c>
      <c r="H81" s="43">
        <f>IF(Indicators!E81&lt;&gt;"", Indicators!E81, "")</f>
        <v>30.769230799999999</v>
      </c>
      <c r="I8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81" s="43">
        <f>IF(Indicators!N81&lt;&gt;"", Indicators!N81, "")</f>
        <v>89.166666699999993</v>
      </c>
      <c r="K8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81" s="43" t="str">
        <f>IF(Indicators!W81&lt;&gt;"", Indicators!W81, "")</f>
        <v/>
      </c>
      <c r="M8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1" s="43">
        <f>IF(Indicators!X81&lt;&gt;"", Indicators!X81, "")</f>
        <v>18.45</v>
      </c>
      <c r="O8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82" spans="1:15" x14ac:dyDescent="0.25">
      <c r="A82" s="97" t="str">
        <f>Indicators!A82</f>
        <v>District1020</v>
      </c>
      <c r="B82" s="97" t="str">
        <f>Indicators!B82</f>
        <v>School 3</v>
      </c>
      <c r="C82" s="29" t="str">
        <f>Indicators!C82</f>
        <v>2-4</v>
      </c>
      <c r="D82" s="29" t="str">
        <f>Indicators!D82</f>
        <v>Yes</v>
      </c>
      <c r="E82" s="29" t="str">
        <f>Identification!K82</f>
        <v>No</v>
      </c>
      <c r="F82" s="29" t="str">
        <f>Identification!R82</f>
        <v>No</v>
      </c>
      <c r="G82" s="29" t="str">
        <f>Identification!Y82</f>
        <v>No</v>
      </c>
      <c r="H82" s="43">
        <f>IF(Indicators!E82&lt;&gt;"", Indicators!E82, "")</f>
        <v>61.009174299999998</v>
      </c>
      <c r="I8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2" s="43">
        <f>IF(Indicators!N82&lt;&gt;"", Indicators!N82, "")</f>
        <v>134.0909091</v>
      </c>
      <c r="K8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82" s="43" t="str">
        <f>IF(Indicators!W82&lt;&gt;"", Indicators!W82, "")</f>
        <v/>
      </c>
      <c r="M8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2" s="43">
        <f>IF(Indicators!X82&lt;&gt;"", Indicators!X82, "")</f>
        <v>4.2699999999999996</v>
      </c>
      <c r="O8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83" spans="1:15" x14ac:dyDescent="0.25">
      <c r="A83" s="97" t="str">
        <f>Indicators!A83</f>
        <v>District1020</v>
      </c>
      <c r="B83" s="97" t="str">
        <f>Indicators!B83</f>
        <v>School 4</v>
      </c>
      <c r="C83" s="29" t="str">
        <f>Indicators!C83</f>
        <v>K-5</v>
      </c>
      <c r="D83" s="29" t="str">
        <f>Indicators!D83</f>
        <v>Yes</v>
      </c>
      <c r="E83" s="29" t="str">
        <f>Identification!K83</f>
        <v>No</v>
      </c>
      <c r="F83" s="29" t="str">
        <f>Identification!R83</f>
        <v>No</v>
      </c>
      <c r="G83" s="29" t="str">
        <f>Identification!Y83</f>
        <v>No</v>
      </c>
      <c r="H83" s="43">
        <f>IF(Indicators!E83&lt;&gt;"", Indicators!E83, "")</f>
        <v>59.0361446</v>
      </c>
      <c r="I8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3" s="43">
        <f>IF(Indicators!N83&lt;&gt;"", Indicators!N83, "")</f>
        <v>113.31521739999999</v>
      </c>
      <c r="K8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83" s="43" t="str">
        <f>IF(Indicators!W83&lt;&gt;"", Indicators!W83, "")</f>
        <v/>
      </c>
      <c r="M8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3" s="43">
        <f>IF(Indicators!X83&lt;&gt;"", Indicators!X83, "")</f>
        <v>10.92</v>
      </c>
      <c r="O8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84" spans="1:15" x14ac:dyDescent="0.25">
      <c r="A84" s="97" t="str">
        <f>Indicators!A84</f>
        <v>District1021</v>
      </c>
      <c r="B84" s="97" t="str">
        <f>Indicators!B84</f>
        <v>School 1</v>
      </c>
      <c r="C84" s="29" t="str">
        <f>Indicators!C84</f>
        <v>K-6</v>
      </c>
      <c r="D84" s="29" t="str">
        <f>Indicators!D84</f>
        <v>Yes</v>
      </c>
      <c r="E84" s="29" t="str">
        <f>Identification!K84</f>
        <v>No</v>
      </c>
      <c r="F84" s="29" t="str">
        <f>Identification!R84</f>
        <v>No</v>
      </c>
      <c r="G84" s="29" t="str">
        <f>Identification!Y84</f>
        <v>No</v>
      </c>
      <c r="H84" s="43">
        <f>IF(Indicators!E84&lt;&gt;"", Indicators!E84, "")</f>
        <v>52.252252300000002</v>
      </c>
      <c r="I8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4" s="43">
        <f>IF(Indicators!N84&lt;&gt;"", Indicators!N84, "")</f>
        <v>125.2631579</v>
      </c>
      <c r="K8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84" s="43" t="str">
        <f>IF(Indicators!W84&lt;&gt;"", Indicators!W84, "")</f>
        <v/>
      </c>
      <c r="M8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4" s="43">
        <f>IF(Indicators!X84&lt;&gt;"", Indicators!X84, "")</f>
        <v>12.4</v>
      </c>
      <c r="O8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85" spans="1:15" x14ac:dyDescent="0.25">
      <c r="A85" s="97" t="str">
        <f>Indicators!A85</f>
        <v>District1021</v>
      </c>
      <c r="B85" s="97" t="str">
        <f>Indicators!B85</f>
        <v>School 2</v>
      </c>
      <c r="C85" s="29" t="str">
        <f>Indicators!C85</f>
        <v>K-8</v>
      </c>
      <c r="D85" s="29" t="str">
        <f>Indicators!D85</f>
        <v>Yes</v>
      </c>
      <c r="E85" s="29" t="str">
        <f>Identification!K85</f>
        <v>No</v>
      </c>
      <c r="F85" s="29" t="str">
        <f>Identification!R85</f>
        <v>No</v>
      </c>
      <c r="G85" s="29" t="str">
        <f>Identification!Y85</f>
        <v>No</v>
      </c>
      <c r="H85" s="43">
        <f>IF(Indicators!E85&lt;&gt;"", Indicators!E85, "")</f>
        <v>58.883248700000003</v>
      </c>
      <c r="I8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5" s="43">
        <f>IF(Indicators!N85&lt;&gt;"", Indicators!N85, "")</f>
        <v>131.4814815</v>
      </c>
      <c r="K8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85" s="43" t="str">
        <f>IF(Indicators!W85&lt;&gt;"", Indicators!W85, "")</f>
        <v/>
      </c>
      <c r="M8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5" s="43">
        <f>IF(Indicators!X85&lt;&gt;"", Indicators!X85, "")</f>
        <v>12.5</v>
      </c>
      <c r="O8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86" spans="1:15" x14ac:dyDescent="0.25">
      <c r="A86" s="97" t="str">
        <f>Indicators!A86</f>
        <v>District1021</v>
      </c>
      <c r="B86" s="97" t="str">
        <f>Indicators!B86</f>
        <v>School 3</v>
      </c>
      <c r="C86" s="29" t="str">
        <f>Indicators!C86</f>
        <v>6-8</v>
      </c>
      <c r="D86" s="29" t="str">
        <f>Indicators!D86</f>
        <v>No</v>
      </c>
      <c r="E86" s="29" t="str">
        <f>Identification!K86</f>
        <v>No</v>
      </c>
      <c r="F86" s="29" t="str">
        <f>Identification!R86</f>
        <v>No</v>
      </c>
      <c r="G86" s="29" t="str">
        <f>Identification!Y86</f>
        <v>Yes</v>
      </c>
      <c r="H86" s="43">
        <f>IF(Indicators!E86&lt;&gt;"", Indicators!E86, "")</f>
        <v>36.834532400000001</v>
      </c>
      <c r="I8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86" s="43">
        <f>IF(Indicators!N86&lt;&gt;"", Indicators!N86, "")</f>
        <v>103.80952379999999</v>
      </c>
      <c r="K8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86" s="43" t="str">
        <f>IF(Indicators!W86&lt;&gt;"", Indicators!W86, "")</f>
        <v/>
      </c>
      <c r="M8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6" s="43">
        <f>IF(Indicators!X86&lt;&gt;"", Indicators!X86, "")</f>
        <v>24.03</v>
      </c>
      <c r="O8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87" spans="1:15" x14ac:dyDescent="0.25">
      <c r="A87" s="97" t="str">
        <f>Indicators!A87</f>
        <v>District1021</v>
      </c>
      <c r="B87" s="97" t="str">
        <f>Indicators!B87</f>
        <v>School 4</v>
      </c>
      <c r="C87" s="29" t="str">
        <f>Indicators!C87</f>
        <v>6-8</v>
      </c>
      <c r="D87" s="29" t="str">
        <f>Indicators!D87</f>
        <v>No</v>
      </c>
      <c r="E87" s="29" t="str">
        <f>Identification!K87</f>
        <v>No</v>
      </c>
      <c r="F87" s="29" t="str">
        <f>Identification!R87</f>
        <v>No</v>
      </c>
      <c r="G87" s="29" t="str">
        <f>Identification!Y87</f>
        <v>No</v>
      </c>
      <c r="H87" s="43">
        <f>IF(Indicators!E87&lt;&gt;"", Indicators!E87, "")</f>
        <v>39.665653499999998</v>
      </c>
      <c r="I8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87" s="43">
        <f>IF(Indicators!N87&lt;&gt;"", Indicators!N87, "")</f>
        <v>114.24936390000001</v>
      </c>
      <c r="K8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87" s="43" t="str">
        <f>IF(Indicators!W87&lt;&gt;"", Indicators!W87, "")</f>
        <v/>
      </c>
      <c r="M8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7" s="43">
        <f>IF(Indicators!X87&lt;&gt;"", Indicators!X87, "")</f>
        <v>21.45</v>
      </c>
      <c r="O8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88" spans="1:15" x14ac:dyDescent="0.25">
      <c r="A88" s="97" t="str">
        <f>Indicators!A88</f>
        <v>District1021</v>
      </c>
      <c r="B88" s="97" t="str">
        <f>Indicators!B88</f>
        <v>School 5</v>
      </c>
      <c r="C88" s="29" t="str">
        <f>Indicators!C88</f>
        <v>4-5</v>
      </c>
      <c r="D88" s="29" t="str">
        <f>Indicators!D88</f>
        <v>No</v>
      </c>
      <c r="E88" s="29" t="str">
        <f>Identification!K88</f>
        <v>No</v>
      </c>
      <c r="F88" s="29" t="str">
        <f>Identification!R88</f>
        <v>No</v>
      </c>
      <c r="G88" s="29" t="str">
        <f>Identification!Y88</f>
        <v>No</v>
      </c>
      <c r="H88" s="43">
        <f>IF(Indicators!E88&lt;&gt;"", Indicators!E88, "")</f>
        <v>60.846560799999999</v>
      </c>
      <c r="I8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88" s="43">
        <f>IF(Indicators!N88&lt;&gt;"", Indicators!N88, "")</f>
        <v>129.54545450000001</v>
      </c>
      <c r="K8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88" s="43" t="str">
        <f>IF(Indicators!W88&lt;&gt;"", Indicators!W88, "")</f>
        <v/>
      </c>
      <c r="M8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8" s="43">
        <f>IF(Indicators!X88&lt;&gt;"", Indicators!X88, "")</f>
        <v>8.08</v>
      </c>
      <c r="O8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89" spans="1:15" x14ac:dyDescent="0.25">
      <c r="A89" s="97" t="str">
        <f>Indicators!A89</f>
        <v>District1021</v>
      </c>
      <c r="B89" s="97" t="str">
        <f>Indicators!B89</f>
        <v>School 6</v>
      </c>
      <c r="C89" s="29" t="str">
        <f>Indicators!C89</f>
        <v>K-6</v>
      </c>
      <c r="D89" s="29" t="str">
        <f>Indicators!D89</f>
        <v>Yes</v>
      </c>
      <c r="E89" s="29" t="str">
        <f>Identification!K89</f>
        <v>No</v>
      </c>
      <c r="F89" s="29" t="str">
        <f>Identification!R89</f>
        <v>No</v>
      </c>
      <c r="G89" s="29" t="str">
        <f>Identification!Y89</f>
        <v>No</v>
      </c>
      <c r="H89" s="43">
        <f>IF(Indicators!E89&lt;&gt;"", Indicators!E89, "")</f>
        <v>42.424242399999997</v>
      </c>
      <c r="I8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89" s="43">
        <f>IF(Indicators!N89&lt;&gt;"", Indicators!N89, "")</f>
        <v>116.21004569999999</v>
      </c>
      <c r="K8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89" s="43" t="str">
        <f>IF(Indicators!W89&lt;&gt;"", Indicators!W89, "")</f>
        <v/>
      </c>
      <c r="M8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89" s="43">
        <f>IF(Indicators!X89&lt;&gt;"", Indicators!X89, "")</f>
        <v>8.94</v>
      </c>
      <c r="O8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90" spans="1:15" x14ac:dyDescent="0.25">
      <c r="A90" s="97" t="str">
        <f>Indicators!A90</f>
        <v>District1022</v>
      </c>
      <c r="B90" s="97" t="str">
        <f>Indicators!B90</f>
        <v>School 1</v>
      </c>
      <c r="C90" s="29" t="str">
        <f>Indicators!C90</f>
        <v>3-5</v>
      </c>
      <c r="D90" s="29" t="str">
        <f>Indicators!D90</f>
        <v>Yes</v>
      </c>
      <c r="E90" s="29" t="str">
        <f>Identification!K90</f>
        <v>No</v>
      </c>
      <c r="F90" s="29" t="str">
        <f>Identification!R90</f>
        <v>Yes</v>
      </c>
      <c r="G90" s="29" t="str">
        <f>Identification!Y90</f>
        <v>No</v>
      </c>
      <c r="H90" s="43">
        <f>IF(Indicators!E90&lt;&gt;"", Indicators!E90, "")</f>
        <v>38.412017200000001</v>
      </c>
      <c r="I9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0" s="43">
        <f>IF(Indicators!N90&lt;&gt;"", Indicators!N90, "")</f>
        <v>105.07246379999999</v>
      </c>
      <c r="K9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0" s="43" t="str">
        <f>IF(Indicators!W90&lt;&gt;"", Indicators!W90, "")</f>
        <v/>
      </c>
      <c r="M9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0" s="43">
        <f>IF(Indicators!X90&lt;&gt;"", Indicators!X90, "")</f>
        <v>12</v>
      </c>
      <c r="O9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1" spans="1:15" x14ac:dyDescent="0.25">
      <c r="A91" s="97" t="str">
        <f>Indicators!A91</f>
        <v>District1022</v>
      </c>
      <c r="B91" s="97" t="str">
        <f>Indicators!B91</f>
        <v>School 2</v>
      </c>
      <c r="C91" s="29" t="str">
        <f>Indicators!C91</f>
        <v>K-8</v>
      </c>
      <c r="D91" s="29" t="str">
        <f>Indicators!D91</f>
        <v>Yes</v>
      </c>
      <c r="E91" s="29" t="str">
        <f>Identification!K91</f>
        <v>No</v>
      </c>
      <c r="F91" s="29" t="str">
        <f>Identification!R91</f>
        <v>No</v>
      </c>
      <c r="G91" s="29" t="str">
        <f>Identification!Y91</f>
        <v>No</v>
      </c>
      <c r="H91" s="43">
        <f>IF(Indicators!E91&lt;&gt;"", Indicators!E91, "")</f>
        <v>59.090909099999998</v>
      </c>
      <c r="I9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91" s="43">
        <f>IF(Indicators!N91&lt;&gt;"", Indicators!N91, "")</f>
        <v>121.1267606</v>
      </c>
      <c r="K9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91" s="43" t="str">
        <f>IF(Indicators!W91&lt;&gt;"", Indicators!W91, "")</f>
        <v/>
      </c>
      <c r="M9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1" s="43">
        <f>IF(Indicators!X91&lt;&gt;"", Indicators!X91, "")</f>
        <v>6.19</v>
      </c>
      <c r="O9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92" spans="1:15" x14ac:dyDescent="0.25">
      <c r="A92" s="97" t="str">
        <f>Indicators!A92</f>
        <v>District1022</v>
      </c>
      <c r="B92" s="97" t="str">
        <f>Indicators!B92</f>
        <v>School 3</v>
      </c>
      <c r="C92" s="29" t="str">
        <f>Indicators!C92</f>
        <v>3-5</v>
      </c>
      <c r="D92" s="29" t="str">
        <f>Indicators!D92</f>
        <v>Yes</v>
      </c>
      <c r="E92" s="29" t="str">
        <f>Identification!K92</f>
        <v>No</v>
      </c>
      <c r="F92" s="29" t="str">
        <f>Identification!R92</f>
        <v>No</v>
      </c>
      <c r="G92" s="29" t="str">
        <f>Identification!Y92</f>
        <v>No</v>
      </c>
      <c r="H92" s="43">
        <f>IF(Indicators!E92&lt;&gt;"", Indicators!E92, "")</f>
        <v>46.572104000000003</v>
      </c>
      <c r="I9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2" s="43">
        <f>IF(Indicators!N92&lt;&gt;"", Indicators!N92, "")</f>
        <v>110.3403141</v>
      </c>
      <c r="K9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2" s="43" t="str">
        <f>IF(Indicators!W92&lt;&gt;"", Indicators!W92, "")</f>
        <v/>
      </c>
      <c r="M9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2" s="43">
        <f>IF(Indicators!X92&lt;&gt;"", Indicators!X92, "")</f>
        <v>9.82</v>
      </c>
      <c r="O9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93" spans="1:15" x14ac:dyDescent="0.25">
      <c r="A93" s="97" t="str">
        <f>Indicators!A93</f>
        <v>District1022</v>
      </c>
      <c r="B93" s="97" t="str">
        <f>Indicators!B93</f>
        <v>School 4</v>
      </c>
      <c r="C93" s="29" t="str">
        <f>Indicators!C93</f>
        <v>K-5</v>
      </c>
      <c r="D93" s="29" t="str">
        <f>Indicators!D93</f>
        <v>No</v>
      </c>
      <c r="E93" s="29" t="str">
        <f>Identification!K93</f>
        <v>No</v>
      </c>
      <c r="F93" s="29" t="str">
        <f>Identification!R93</f>
        <v>Yes</v>
      </c>
      <c r="G93" s="29" t="str">
        <f>Identification!Y93</f>
        <v>No</v>
      </c>
      <c r="H93" s="43">
        <f>IF(Indicators!E93&lt;&gt;"", Indicators!E93, "")</f>
        <v>47.432762799999999</v>
      </c>
      <c r="I9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3" s="43">
        <f>IF(Indicators!N93&lt;&gt;"", Indicators!N93, "")</f>
        <v>106.62650600000001</v>
      </c>
      <c r="K9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3" s="43">
        <f>IF(Indicators!W93&lt;&gt;"", Indicators!W93, "")</f>
        <v>86.989522699999995</v>
      </c>
      <c r="M9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4</v>
      </c>
      <c r="N93" s="43">
        <f>IF(Indicators!X93&lt;&gt;"", Indicators!X93, "")</f>
        <v>14.69</v>
      </c>
      <c r="O9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4" spans="1:15" x14ac:dyDescent="0.25">
      <c r="A94" s="97" t="str">
        <f>Indicators!A94</f>
        <v>District1022</v>
      </c>
      <c r="B94" s="97" t="str">
        <f>Indicators!B94</f>
        <v>School 5</v>
      </c>
      <c r="C94" s="29" t="str">
        <f>Indicators!C94</f>
        <v/>
      </c>
      <c r="D94" s="29" t="str">
        <f>Indicators!D94</f>
        <v>No</v>
      </c>
      <c r="E94" s="29" t="str">
        <f>Identification!K94</f>
        <v>No</v>
      </c>
      <c r="F94" s="29" t="str">
        <f>Identification!R94</f>
        <v>No</v>
      </c>
      <c r="G94" s="29" t="str">
        <f>Identification!Y94</f>
        <v>No</v>
      </c>
      <c r="H94" s="43">
        <f>IF(Indicators!E94&lt;&gt;"", Indicators!E94, "")</f>
        <v>46.969696999999996</v>
      </c>
      <c r="I9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4" s="43" t="str">
        <f>IF(Indicators!N94&lt;&gt;"", Indicators!N94, "")</f>
        <v/>
      </c>
      <c r="K9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94" s="43" t="str">
        <f>IF(Indicators!W94&lt;&gt;"", Indicators!W94, "")</f>
        <v/>
      </c>
      <c r="M9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4" s="43">
        <f>IF(Indicators!X94&lt;&gt;"", Indicators!X94, "")</f>
        <v>18.399999999999999</v>
      </c>
      <c r="O9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5" spans="1:15" x14ac:dyDescent="0.25">
      <c r="A95" s="97" t="str">
        <f>Indicators!A95</f>
        <v>District1023</v>
      </c>
      <c r="B95" s="97" t="str">
        <f>Indicators!B95</f>
        <v>School 1</v>
      </c>
      <c r="C95" s="29" t="str">
        <f>Indicators!C95</f>
        <v>K-6</v>
      </c>
      <c r="D95" s="29" t="str">
        <f>Indicators!D95</f>
        <v>Yes</v>
      </c>
      <c r="E95" s="29" t="str">
        <f>Identification!K95</f>
        <v>No</v>
      </c>
      <c r="F95" s="29" t="str">
        <f>Identification!R95</f>
        <v>Yes</v>
      </c>
      <c r="G95" s="29" t="str">
        <f>Identification!Y95</f>
        <v>No</v>
      </c>
      <c r="H95" s="43">
        <f>IF(Indicators!E95&lt;&gt;"", Indicators!E95, "")</f>
        <v>37.089201899999999</v>
      </c>
      <c r="I9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5" s="43">
        <f>IF(Indicators!N95&lt;&gt;"", Indicators!N95, "")</f>
        <v>100.5376344</v>
      </c>
      <c r="K9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5" s="43" t="str">
        <f>IF(Indicators!W95&lt;&gt;"", Indicators!W95, "")</f>
        <v/>
      </c>
      <c r="M9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5" s="43">
        <f>IF(Indicators!X95&lt;&gt;"", Indicators!X95, "")</f>
        <v>14.79</v>
      </c>
      <c r="O9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6" spans="1:15" x14ac:dyDescent="0.25">
      <c r="A96" s="97" t="str">
        <f>Indicators!A96</f>
        <v>District1023</v>
      </c>
      <c r="B96" s="97" t="str">
        <f>Indicators!B96</f>
        <v>School 2</v>
      </c>
      <c r="C96" s="29" t="str">
        <f>Indicators!C96</f>
        <v>K-5</v>
      </c>
      <c r="D96" s="29" t="str">
        <f>Indicators!D96</f>
        <v>Yes</v>
      </c>
      <c r="E96" s="29" t="str">
        <f>Identification!K96</f>
        <v>No</v>
      </c>
      <c r="F96" s="29" t="str">
        <f>Identification!R96</f>
        <v>No</v>
      </c>
      <c r="G96" s="29" t="str">
        <f>Identification!Y96</f>
        <v>No</v>
      </c>
      <c r="H96" s="43">
        <f>IF(Indicators!E96&lt;&gt;"", Indicators!E96, "")</f>
        <v>79.032258100000007</v>
      </c>
      <c r="I9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96" s="43">
        <f>IF(Indicators!N96&lt;&gt;"", Indicators!N96, "")</f>
        <v>144.64285709999999</v>
      </c>
      <c r="K9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96" s="43" t="str">
        <f>IF(Indicators!W96&lt;&gt;"", Indicators!W96, "")</f>
        <v/>
      </c>
      <c r="M9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6" s="43">
        <f>IF(Indicators!X96&lt;&gt;"", Indicators!X96, "")</f>
        <v>6.33</v>
      </c>
      <c r="O9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97" spans="1:15" x14ac:dyDescent="0.25">
      <c r="A97" s="97" t="str">
        <f>Indicators!A97</f>
        <v>District1023</v>
      </c>
      <c r="B97" s="97" t="str">
        <f>Indicators!B97</f>
        <v>School 3</v>
      </c>
      <c r="C97" s="29" t="str">
        <f>Indicators!C97</f>
        <v>K-3</v>
      </c>
      <c r="D97" s="29" t="str">
        <f>Indicators!D97</f>
        <v>Yes</v>
      </c>
      <c r="E97" s="29" t="str">
        <f>Identification!K97</f>
        <v>No</v>
      </c>
      <c r="F97" s="29" t="str">
        <f>Identification!R97</f>
        <v>No</v>
      </c>
      <c r="G97" s="29" t="str">
        <f>Identification!Y97</f>
        <v>No</v>
      </c>
      <c r="H97" s="43">
        <f>IF(Indicators!E97&lt;&gt;"", Indicators!E97, "")</f>
        <v>48.4375</v>
      </c>
      <c r="I9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97" s="43">
        <f>IF(Indicators!N97&lt;&gt;"", Indicators!N97, "")</f>
        <v>115</v>
      </c>
      <c r="K9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7" s="43" t="str">
        <f>IF(Indicators!W97&lt;&gt;"", Indicators!W97, "")</f>
        <v/>
      </c>
      <c r="M9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7" s="43">
        <f>IF(Indicators!X97&lt;&gt;"", Indicators!X97, "")</f>
        <v>5.04</v>
      </c>
      <c r="O9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98" spans="1:15" x14ac:dyDescent="0.25">
      <c r="A98" s="97" t="str">
        <f>Indicators!A98</f>
        <v>District1023</v>
      </c>
      <c r="B98" s="97" t="str">
        <f>Indicators!B98</f>
        <v>School 4</v>
      </c>
      <c r="C98" s="29" t="str">
        <f>Indicators!C98</f>
        <v>2-5</v>
      </c>
      <c r="D98" s="29" t="str">
        <f>Indicators!D98</f>
        <v>Yes</v>
      </c>
      <c r="E98" s="29" t="str">
        <f>Identification!K98</f>
        <v>No</v>
      </c>
      <c r="F98" s="29" t="str">
        <f>Identification!R98</f>
        <v>Yes</v>
      </c>
      <c r="G98" s="29" t="str">
        <f>Identification!Y98</f>
        <v>No</v>
      </c>
      <c r="H98" s="43">
        <f>IF(Indicators!E98&lt;&gt;"", Indicators!E98, "")</f>
        <v>28.214285700000001</v>
      </c>
      <c r="I9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98" s="43">
        <f>IF(Indicators!N98&lt;&gt;"", Indicators!N98, "")</f>
        <v>83.203125</v>
      </c>
      <c r="K9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98" s="43" t="str">
        <f>IF(Indicators!W98&lt;&gt;"", Indicators!W98, "")</f>
        <v/>
      </c>
      <c r="M9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8" s="43">
        <f>IF(Indicators!X98&lt;&gt;"", Indicators!X98, "")</f>
        <v>11.5</v>
      </c>
      <c r="O9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99" spans="1:15" x14ac:dyDescent="0.25">
      <c r="A99" s="97" t="str">
        <f>Indicators!A99</f>
        <v>District1023</v>
      </c>
      <c r="B99" s="97" t="str">
        <f>Indicators!B99</f>
        <v>School 5</v>
      </c>
      <c r="C99" s="29" t="str">
        <f>Indicators!C99</f>
        <v>K-4</v>
      </c>
      <c r="D99" s="29" t="str">
        <f>Indicators!D99</f>
        <v>Yes</v>
      </c>
      <c r="E99" s="29" t="str">
        <f>Identification!K99</f>
        <v>No</v>
      </c>
      <c r="F99" s="29" t="str">
        <f>Identification!R99</f>
        <v>No</v>
      </c>
      <c r="G99" s="29" t="str">
        <f>Identification!Y99</f>
        <v>No</v>
      </c>
      <c r="H99" s="43">
        <f>IF(Indicators!E99&lt;&gt;"", Indicators!E99, "")</f>
        <v>28.3333333</v>
      </c>
      <c r="I9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99" s="43">
        <f>IF(Indicators!N99&lt;&gt;"", Indicators!N99, "")</f>
        <v>114.6551724</v>
      </c>
      <c r="K9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99" s="43" t="str">
        <f>IF(Indicators!W99&lt;&gt;"", Indicators!W99, "")</f>
        <v/>
      </c>
      <c r="M9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99" s="43">
        <f>IF(Indicators!X99&lt;&gt;"", Indicators!X99, "")</f>
        <v>14.55</v>
      </c>
      <c r="O9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00" spans="1:15" x14ac:dyDescent="0.25">
      <c r="A100" s="97" t="str">
        <f>Indicators!A100</f>
        <v>District1023</v>
      </c>
      <c r="B100" s="97" t="str">
        <f>Indicators!B100</f>
        <v>School 6</v>
      </c>
      <c r="C100" s="29" t="str">
        <f>Indicators!C100</f>
        <v>6-8</v>
      </c>
      <c r="D100" s="29" t="str">
        <f>Indicators!D100</f>
        <v>No</v>
      </c>
      <c r="E100" s="29" t="str">
        <f>Identification!K100</f>
        <v>No</v>
      </c>
      <c r="F100" s="29" t="str">
        <f>Identification!R100</f>
        <v>No</v>
      </c>
      <c r="G100" s="29" t="str">
        <f>Identification!Y100</f>
        <v>No</v>
      </c>
      <c r="H100" s="43">
        <f>IF(Indicators!E100&lt;&gt;"", Indicators!E100, "")</f>
        <v>58.6065574</v>
      </c>
      <c r="I10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00" s="43">
        <f>IF(Indicators!N100&lt;&gt;"", Indicators!N100, "")</f>
        <v>128.1674208</v>
      </c>
      <c r="K10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00" s="43" t="str">
        <f>IF(Indicators!W100&lt;&gt;"", Indicators!W100, "")</f>
        <v/>
      </c>
      <c r="M10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0" s="43">
        <f>IF(Indicators!X100&lt;&gt;"", Indicators!X100, "")</f>
        <v>9.4499999999999993</v>
      </c>
      <c r="O10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01" spans="1:15" x14ac:dyDescent="0.25">
      <c r="A101" s="97" t="str">
        <f>Indicators!A101</f>
        <v>District1024</v>
      </c>
      <c r="B101" s="97" t="str">
        <f>Indicators!B101</f>
        <v>School 1</v>
      </c>
      <c r="C101" s="29" t="str">
        <f>Indicators!C101</f>
        <v>7-8</v>
      </c>
      <c r="D101" s="29" t="str">
        <f>Indicators!D101</f>
        <v>No</v>
      </c>
      <c r="E101" s="29" t="str">
        <f>Identification!K101</f>
        <v>No</v>
      </c>
      <c r="F101" s="29" t="str">
        <f>Identification!R101</f>
        <v>Yes</v>
      </c>
      <c r="G101" s="29" t="str">
        <f>Identification!Y101</f>
        <v>No</v>
      </c>
      <c r="H101" s="43">
        <f>IF(Indicators!E101&lt;&gt;"", Indicators!E101, "")</f>
        <v>32.163187899999997</v>
      </c>
      <c r="I10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01" s="43">
        <f>IF(Indicators!N101&lt;&gt;"", Indicators!N101, "")</f>
        <v>86.885245900000001</v>
      </c>
      <c r="K10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01" s="43">
        <f>IF(Indicators!W101&lt;&gt;"", Indicators!W101, "")</f>
        <v>24.211819500000001</v>
      </c>
      <c r="M10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1</v>
      </c>
      <c r="N101" s="43">
        <f>IF(Indicators!X101&lt;&gt;"", Indicators!X101, "")</f>
        <v>15.49</v>
      </c>
      <c r="O10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02" spans="1:15" x14ac:dyDescent="0.25">
      <c r="A102" s="97" t="str">
        <f>Indicators!A102</f>
        <v>District1024</v>
      </c>
      <c r="B102" s="97" t="str">
        <f>Indicators!B102</f>
        <v>School 2</v>
      </c>
      <c r="C102" s="29" t="str">
        <f>Indicators!C102</f>
        <v>K-7</v>
      </c>
      <c r="D102" s="29" t="str">
        <f>Indicators!D102</f>
        <v>No</v>
      </c>
      <c r="E102" s="29" t="str">
        <f>Identification!K102</f>
        <v>No</v>
      </c>
      <c r="F102" s="29" t="str">
        <f>Identification!R102</f>
        <v>No</v>
      </c>
      <c r="G102" s="29" t="str">
        <f>Identification!Y102</f>
        <v>No</v>
      </c>
      <c r="H102" s="43" t="str">
        <f>IF(Indicators!E102&lt;&gt;"", Indicators!E102, "")</f>
        <v/>
      </c>
      <c r="I10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NA</v>
      </c>
      <c r="J102" s="43" t="str">
        <f>IF(Indicators!N102&lt;&gt;"", Indicators!N102, "")</f>
        <v/>
      </c>
      <c r="K10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102" s="43" t="str">
        <f>IF(Indicators!W102&lt;&gt;"", Indicators!W102, "")</f>
        <v/>
      </c>
      <c r="M10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2" s="43" t="str">
        <f>IF(Indicators!X102&lt;&gt;"", Indicators!X102, "")</f>
        <v/>
      </c>
      <c r="O10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NA</v>
      </c>
    </row>
    <row r="103" spans="1:15" x14ac:dyDescent="0.25">
      <c r="A103" s="97" t="str">
        <f>Indicators!A103</f>
        <v>District1024</v>
      </c>
      <c r="B103" s="97" t="str">
        <f>Indicators!B103</f>
        <v>School 3</v>
      </c>
      <c r="C103" s="29" t="str">
        <f>Indicators!C103</f>
        <v>4-5</v>
      </c>
      <c r="D103" s="29" t="str">
        <f>Indicators!D103</f>
        <v>Yes</v>
      </c>
      <c r="E103" s="29" t="str">
        <f>Identification!K103</f>
        <v>No</v>
      </c>
      <c r="F103" s="29" t="str">
        <f>Identification!R103</f>
        <v>No</v>
      </c>
      <c r="G103" s="29" t="str">
        <f>Identification!Y103</f>
        <v>No</v>
      </c>
      <c r="H103" s="43">
        <f>IF(Indicators!E103&lt;&gt;"", Indicators!E103, "")</f>
        <v>47.810218999999996</v>
      </c>
      <c r="I10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03" s="43">
        <f>IF(Indicators!N103&lt;&gt;"", Indicators!N103, "")</f>
        <v>106.8531469</v>
      </c>
      <c r="K10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03" s="43" t="str">
        <f>IF(Indicators!W103&lt;&gt;"", Indicators!W103, "")</f>
        <v/>
      </c>
      <c r="M10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3" s="43">
        <f>IF(Indicators!X103&lt;&gt;"", Indicators!X103, "")</f>
        <v>9.1300000000000008</v>
      </c>
      <c r="O10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04" spans="1:15" x14ac:dyDescent="0.25">
      <c r="A104" s="97" t="str">
        <f>Indicators!A104</f>
        <v>District1024</v>
      </c>
      <c r="B104" s="97" t="str">
        <f>Indicators!B104</f>
        <v>School 4</v>
      </c>
      <c r="C104" s="29" t="str">
        <f>Indicators!C104</f>
        <v>K-12</v>
      </c>
      <c r="D104" s="29" t="str">
        <f>Indicators!D104</f>
        <v>No</v>
      </c>
      <c r="E104" s="29" t="str">
        <f>Identification!K104</f>
        <v>No</v>
      </c>
      <c r="F104" s="29" t="str">
        <f>Identification!R104</f>
        <v>No</v>
      </c>
      <c r="G104" s="29" t="str">
        <f>Identification!Y104</f>
        <v>No</v>
      </c>
      <c r="H104" s="43">
        <f>IF(Indicators!E104&lt;&gt;"", Indicators!E104, "")</f>
        <v>42.424242399999997</v>
      </c>
      <c r="I10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04" s="43">
        <f>IF(Indicators!N104&lt;&gt;"", Indicators!N104, "")</f>
        <v>114.4230769</v>
      </c>
      <c r="K10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04" s="43" t="str">
        <f>IF(Indicators!W104&lt;&gt;"", Indicators!W104, "")</f>
        <v/>
      </c>
      <c r="M10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4" s="43">
        <f>IF(Indicators!X104&lt;&gt;"", Indicators!X104, "")</f>
        <v>24.14</v>
      </c>
      <c r="O10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05" spans="1:15" x14ac:dyDescent="0.25">
      <c r="A105" s="97" t="str">
        <f>Indicators!A105</f>
        <v>District1024</v>
      </c>
      <c r="B105" s="97" t="str">
        <f>Indicators!B105</f>
        <v>School 5</v>
      </c>
      <c r="C105" s="29" t="str">
        <f>Indicators!C105</f>
        <v>K-5</v>
      </c>
      <c r="D105" s="29" t="str">
        <f>Indicators!D105</f>
        <v>Yes</v>
      </c>
      <c r="E105" s="29" t="str">
        <f>Identification!K105</f>
        <v>No</v>
      </c>
      <c r="F105" s="29" t="str">
        <f>Identification!R105</f>
        <v>No</v>
      </c>
      <c r="G105" s="29" t="str">
        <f>Identification!Y105</f>
        <v>No</v>
      </c>
      <c r="H105" s="43" t="str">
        <f>IF(Indicators!E105&lt;&gt;"", Indicators!E105, "")</f>
        <v/>
      </c>
      <c r="I10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NA</v>
      </c>
      <c r="J105" s="43" t="str">
        <f>IF(Indicators!N105&lt;&gt;"", Indicators!N105, "")</f>
        <v/>
      </c>
      <c r="K10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105" s="43" t="str">
        <f>IF(Indicators!W105&lt;&gt;"", Indicators!W105, "")</f>
        <v/>
      </c>
      <c r="M10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5" s="43">
        <f>IF(Indicators!X105&lt;&gt;"", Indicators!X105, "")</f>
        <v>20</v>
      </c>
      <c r="O10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06" spans="1:15" x14ac:dyDescent="0.25">
      <c r="A106" s="97" t="str">
        <f>Indicators!A106</f>
        <v>District1024</v>
      </c>
      <c r="B106" s="97" t="str">
        <f>Indicators!B106</f>
        <v>School 6</v>
      </c>
      <c r="C106" s="29" t="str">
        <f>Indicators!C106</f>
        <v>K-4</v>
      </c>
      <c r="D106" s="29" t="str">
        <f>Indicators!D106</f>
        <v>Yes</v>
      </c>
      <c r="E106" s="29" t="str">
        <f>Identification!K106</f>
        <v>Yes</v>
      </c>
      <c r="F106" s="29" t="str">
        <f>Identification!R106</f>
        <v>No</v>
      </c>
      <c r="G106" s="29" t="str">
        <f>Identification!Y106</f>
        <v>No</v>
      </c>
      <c r="H106" s="43">
        <f>IF(Indicators!E106&lt;&gt;"", Indicators!E106, "")</f>
        <v>31.2903226</v>
      </c>
      <c r="I10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06" s="43">
        <f>IF(Indicators!N106&lt;&gt;"", Indicators!N106, "")</f>
        <v>96.797152999999994</v>
      </c>
      <c r="K10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06" s="43" t="str">
        <f>IF(Indicators!W106&lt;&gt;"", Indicators!W106, "")</f>
        <v/>
      </c>
      <c r="M10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6" s="43">
        <f>IF(Indicators!X106&lt;&gt;"", Indicators!X106, "")</f>
        <v>23.81</v>
      </c>
      <c r="O10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07" spans="1:15" x14ac:dyDescent="0.25">
      <c r="A107" s="97" t="str">
        <f>Indicators!A107</f>
        <v>District1025</v>
      </c>
      <c r="B107" s="97" t="str">
        <f>Indicators!B107</f>
        <v>School 1</v>
      </c>
      <c r="C107" s="29" t="str">
        <f>Indicators!C107</f>
        <v>K-8</v>
      </c>
      <c r="D107" s="29" t="str">
        <f>Indicators!D107</f>
        <v>Yes</v>
      </c>
      <c r="E107" s="29" t="str">
        <f>Identification!K107</f>
        <v>No</v>
      </c>
      <c r="F107" s="29" t="str">
        <f>Identification!R107</f>
        <v>No</v>
      </c>
      <c r="G107" s="29" t="str">
        <f>Identification!Y107</f>
        <v>No</v>
      </c>
      <c r="H107" s="43">
        <f>IF(Indicators!E107&lt;&gt;"", Indicators!E107, "")</f>
        <v>36.111111100000002</v>
      </c>
      <c r="I10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07" s="43">
        <f>IF(Indicators!N107&lt;&gt;"", Indicators!N107, "")</f>
        <v>107.29166669999999</v>
      </c>
      <c r="K10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07" s="43" t="str">
        <f>IF(Indicators!W107&lt;&gt;"", Indicators!W107, "")</f>
        <v/>
      </c>
      <c r="M10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7" s="43">
        <f>IF(Indicators!X107&lt;&gt;"", Indicators!X107, "")</f>
        <v>19.670000000000002</v>
      </c>
      <c r="O10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08" spans="1:15" x14ac:dyDescent="0.25">
      <c r="A108" s="97" t="str">
        <f>Indicators!A108</f>
        <v>District1025</v>
      </c>
      <c r="B108" s="97" t="str">
        <f>Indicators!B108</f>
        <v>School 2</v>
      </c>
      <c r="C108" s="29" t="str">
        <f>Indicators!C108</f>
        <v>K-4</v>
      </c>
      <c r="D108" s="29" t="str">
        <f>Indicators!D108</f>
        <v>Yes</v>
      </c>
      <c r="E108" s="29" t="str">
        <f>Identification!K108</f>
        <v>No</v>
      </c>
      <c r="F108" s="29" t="str">
        <f>Identification!R108</f>
        <v>No</v>
      </c>
      <c r="G108" s="29" t="str">
        <f>Identification!Y108</f>
        <v>No</v>
      </c>
      <c r="H108" s="43">
        <f>IF(Indicators!E108&lt;&gt;"", Indicators!E108, "")</f>
        <v>56.273764300000003</v>
      </c>
      <c r="I10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08" s="43">
        <f>IF(Indicators!N108&lt;&gt;"", Indicators!N108, "")</f>
        <v>115.92741940000001</v>
      </c>
      <c r="K10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08" s="43">
        <f>IF(Indicators!W108&lt;&gt;"", Indicators!W108, "")</f>
        <v>94.646665900000002</v>
      </c>
      <c r="M10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5</v>
      </c>
      <c r="N108" s="43">
        <f>IF(Indicators!X108&lt;&gt;"", Indicators!X108, "")</f>
        <v>11.52</v>
      </c>
      <c r="O10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09" spans="1:15" x14ac:dyDescent="0.25">
      <c r="A109" s="97" t="str">
        <f>Indicators!A109</f>
        <v>District1025</v>
      </c>
      <c r="B109" s="97" t="str">
        <f>Indicators!B109</f>
        <v>School 3</v>
      </c>
      <c r="C109" s="29" t="str">
        <f>Indicators!C109</f>
        <v>K-6</v>
      </c>
      <c r="D109" s="29" t="str">
        <f>Indicators!D109</f>
        <v>Yes</v>
      </c>
      <c r="E109" s="29" t="str">
        <f>Identification!K109</f>
        <v>No</v>
      </c>
      <c r="F109" s="29" t="str">
        <f>Identification!R109</f>
        <v>Yes</v>
      </c>
      <c r="G109" s="29" t="str">
        <f>Identification!Y109</f>
        <v>No</v>
      </c>
      <c r="H109" s="43">
        <f>IF(Indicators!E109&lt;&gt;"", Indicators!E109, "")</f>
        <v>27.706422</v>
      </c>
      <c r="I10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09" s="43">
        <f>IF(Indicators!N109&lt;&gt;"", Indicators!N109, "")</f>
        <v>93.302752299999995</v>
      </c>
      <c r="K10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09" s="43" t="str">
        <f>IF(Indicators!W109&lt;&gt;"", Indicators!W109, "")</f>
        <v/>
      </c>
      <c r="M10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09" s="43">
        <f>IF(Indicators!X109&lt;&gt;"", Indicators!X109, "")</f>
        <v>13.7</v>
      </c>
      <c r="O10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0" spans="1:15" x14ac:dyDescent="0.25">
      <c r="A110" s="97" t="str">
        <f>Indicators!A110</f>
        <v>District1025</v>
      </c>
      <c r="B110" s="97" t="str">
        <f>Indicators!B110</f>
        <v>School 4</v>
      </c>
      <c r="C110" s="29" t="str">
        <f>Indicators!C110</f>
        <v>K-8</v>
      </c>
      <c r="D110" s="29" t="str">
        <f>Indicators!D110</f>
        <v>Yes</v>
      </c>
      <c r="E110" s="29" t="str">
        <f>Identification!K110</f>
        <v>No</v>
      </c>
      <c r="F110" s="29" t="str">
        <f>Identification!R110</f>
        <v>No</v>
      </c>
      <c r="G110" s="29" t="str">
        <f>Identification!Y110</f>
        <v>No</v>
      </c>
      <c r="H110" s="43">
        <f>IF(Indicators!E110&lt;&gt;"", Indicators!E110, "")</f>
        <v>56.578947399999997</v>
      </c>
      <c r="I11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10" s="43">
        <f>IF(Indicators!N110&lt;&gt;"", Indicators!N110, "")</f>
        <v>136.7724868</v>
      </c>
      <c r="K11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10" s="43" t="str">
        <f>IF(Indicators!W110&lt;&gt;"", Indicators!W110, "")</f>
        <v/>
      </c>
      <c r="M11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0" s="43">
        <f>IF(Indicators!X110&lt;&gt;"", Indicators!X110, "")</f>
        <v>10.58</v>
      </c>
      <c r="O11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1" spans="1:15" x14ac:dyDescent="0.25">
      <c r="A111" s="97" t="str">
        <f>Indicators!A111</f>
        <v>District1025</v>
      </c>
      <c r="B111" s="97" t="str">
        <f>Indicators!B111</f>
        <v>School 5</v>
      </c>
      <c r="C111" s="29" t="str">
        <f>Indicators!C111</f>
        <v>K-5</v>
      </c>
      <c r="D111" s="29" t="str">
        <f>Indicators!D111</f>
        <v>Yes</v>
      </c>
      <c r="E111" s="29" t="str">
        <f>Identification!K111</f>
        <v>No</v>
      </c>
      <c r="F111" s="29" t="str">
        <f>Identification!R111</f>
        <v>No</v>
      </c>
      <c r="G111" s="29" t="str">
        <f>Identification!Y111</f>
        <v>No</v>
      </c>
      <c r="H111" s="43">
        <f>IF(Indicators!E111&lt;&gt;"", Indicators!E111, "")</f>
        <v>41.637630700000003</v>
      </c>
      <c r="I11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1" s="43">
        <f>IF(Indicators!N111&lt;&gt;"", Indicators!N111, "")</f>
        <v>111.9360902</v>
      </c>
      <c r="K11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1" s="43" t="str">
        <f>IF(Indicators!W111&lt;&gt;"", Indicators!W111, "")</f>
        <v/>
      </c>
      <c r="M11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1" s="43">
        <f>IF(Indicators!X111&lt;&gt;"", Indicators!X111, "")</f>
        <v>16.55</v>
      </c>
      <c r="O11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2" spans="1:15" x14ac:dyDescent="0.25">
      <c r="A112" s="97" t="str">
        <f>Indicators!A112</f>
        <v>District1026</v>
      </c>
      <c r="B112" s="97" t="str">
        <f>Indicators!B112</f>
        <v>School 1</v>
      </c>
      <c r="C112" s="29" t="str">
        <f>Indicators!C112</f>
        <v>K-6</v>
      </c>
      <c r="D112" s="29" t="str">
        <f>Indicators!D112</f>
        <v>Yes</v>
      </c>
      <c r="E112" s="29" t="str">
        <f>Identification!K112</f>
        <v>No</v>
      </c>
      <c r="F112" s="29" t="str">
        <f>Identification!R112</f>
        <v>Yes</v>
      </c>
      <c r="G112" s="29" t="str">
        <f>Identification!Y112</f>
        <v>No</v>
      </c>
      <c r="H112" s="43">
        <f>IF(Indicators!E112&lt;&gt;"", Indicators!E112, "")</f>
        <v>40.143369200000002</v>
      </c>
      <c r="I11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2" s="43">
        <f>IF(Indicators!N112&lt;&gt;"", Indicators!N112, "")</f>
        <v>97.7272727</v>
      </c>
      <c r="K11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12" s="43" t="str">
        <f>IF(Indicators!W112&lt;&gt;"", Indicators!W112, "")</f>
        <v/>
      </c>
      <c r="M11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2" s="43">
        <f>IF(Indicators!X112&lt;&gt;"", Indicators!X112, "")</f>
        <v>22.97</v>
      </c>
      <c r="O11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13" spans="1:15" x14ac:dyDescent="0.25">
      <c r="A113" s="97" t="str">
        <f>Indicators!A113</f>
        <v>District1026</v>
      </c>
      <c r="B113" s="97" t="str">
        <f>Indicators!B113</f>
        <v>School 2</v>
      </c>
      <c r="C113" s="29" t="str">
        <f>Indicators!C113</f>
        <v>K-8</v>
      </c>
      <c r="D113" s="29" t="str">
        <f>Indicators!D113</f>
        <v>Yes</v>
      </c>
      <c r="E113" s="29" t="str">
        <f>Identification!K113</f>
        <v>No</v>
      </c>
      <c r="F113" s="29" t="str">
        <f>Identification!R113</f>
        <v>No</v>
      </c>
      <c r="G113" s="29" t="str">
        <f>Identification!Y113</f>
        <v>No</v>
      </c>
      <c r="H113" s="43">
        <f>IF(Indicators!E113&lt;&gt;"", Indicators!E113, "")</f>
        <v>45.121951199999998</v>
      </c>
      <c r="I11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3" s="43">
        <f>IF(Indicators!N113&lt;&gt;"", Indicators!N113, "")</f>
        <v>113.7096774</v>
      </c>
      <c r="K11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3" s="43" t="str">
        <f>IF(Indicators!W113&lt;&gt;"", Indicators!W113, "")</f>
        <v/>
      </c>
      <c r="M11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3" s="43">
        <f>IF(Indicators!X113&lt;&gt;"", Indicators!X113, "")</f>
        <v>13.25</v>
      </c>
      <c r="O11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4" spans="1:15" x14ac:dyDescent="0.25">
      <c r="A114" s="97" t="str">
        <f>Indicators!A114</f>
        <v>District1026</v>
      </c>
      <c r="B114" s="97" t="str">
        <f>Indicators!B114</f>
        <v>School 3</v>
      </c>
      <c r="C114" s="29" t="str">
        <f>Indicators!C114</f>
        <v>5-8</v>
      </c>
      <c r="D114" s="29" t="str">
        <f>Indicators!D114</f>
        <v>No</v>
      </c>
      <c r="E114" s="29" t="str">
        <f>Identification!K114</f>
        <v>No</v>
      </c>
      <c r="F114" s="29" t="str">
        <f>Identification!R114</f>
        <v>No</v>
      </c>
      <c r="G114" s="29" t="str">
        <f>Identification!Y114</f>
        <v>No</v>
      </c>
      <c r="H114" s="43">
        <f>IF(Indicators!E114&lt;&gt;"", Indicators!E114, "")</f>
        <v>45.698924699999999</v>
      </c>
      <c r="I11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4" s="43">
        <f>IF(Indicators!N114&lt;&gt;"", Indicators!N114, "")</f>
        <v>117.3745174</v>
      </c>
      <c r="K11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4" s="43" t="str">
        <f>IF(Indicators!W114&lt;&gt;"", Indicators!W114, "")</f>
        <v/>
      </c>
      <c r="M11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4" s="43">
        <f>IF(Indicators!X114&lt;&gt;"", Indicators!X114, "")</f>
        <v>12.25</v>
      </c>
      <c r="O11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5" spans="1:15" x14ac:dyDescent="0.25">
      <c r="A115" s="97" t="str">
        <f>Indicators!A115</f>
        <v>District1027</v>
      </c>
      <c r="B115" s="97" t="str">
        <f>Indicators!B115</f>
        <v>School 1</v>
      </c>
      <c r="C115" s="29" t="str">
        <f>Indicators!C115</f>
        <v>K-4</v>
      </c>
      <c r="D115" s="29" t="str">
        <f>Indicators!D115</f>
        <v>Yes</v>
      </c>
      <c r="E115" s="29" t="str">
        <f>Identification!K115</f>
        <v>No</v>
      </c>
      <c r="F115" s="29" t="str">
        <f>Identification!R115</f>
        <v>No</v>
      </c>
      <c r="G115" s="29" t="str">
        <f>Identification!Y115</f>
        <v>No</v>
      </c>
      <c r="H115" s="43">
        <f>IF(Indicators!E115&lt;&gt;"", Indicators!E115, "")</f>
        <v>75.107296099999999</v>
      </c>
      <c r="I11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15" s="43">
        <f>IF(Indicators!N115&lt;&gt;"", Indicators!N115, "")</f>
        <v>136.2785863</v>
      </c>
      <c r="K11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15" s="43" t="str">
        <f>IF(Indicators!W115&lt;&gt;"", Indicators!W115, "")</f>
        <v/>
      </c>
      <c r="M11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5" s="43">
        <f>IF(Indicators!X115&lt;&gt;"", Indicators!X115, "")</f>
        <v>5.71</v>
      </c>
      <c r="O11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16" spans="1:15" x14ac:dyDescent="0.25">
      <c r="A116" s="97" t="str">
        <f>Indicators!A116</f>
        <v>District1027</v>
      </c>
      <c r="B116" s="97" t="str">
        <f>Indicators!B116</f>
        <v>School 2</v>
      </c>
      <c r="C116" s="29" t="str">
        <f>Indicators!C116</f>
        <v>K-8</v>
      </c>
      <c r="D116" s="29" t="str">
        <f>Indicators!D116</f>
        <v>Yes</v>
      </c>
      <c r="E116" s="29" t="str">
        <f>Identification!K116</f>
        <v>No</v>
      </c>
      <c r="F116" s="29" t="str">
        <f>Identification!R116</f>
        <v>No</v>
      </c>
      <c r="G116" s="29" t="str">
        <f>Identification!Y116</f>
        <v>No</v>
      </c>
      <c r="H116" s="43">
        <f>IF(Indicators!E116&lt;&gt;"", Indicators!E116, "")</f>
        <v>34.523809499999999</v>
      </c>
      <c r="I11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16" s="43">
        <f>IF(Indicators!N116&lt;&gt;"", Indicators!N116, "")</f>
        <v>114.51612900000001</v>
      </c>
      <c r="K11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6" s="43" t="str">
        <f>IF(Indicators!W116&lt;&gt;"", Indicators!W116, "")</f>
        <v/>
      </c>
      <c r="M11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6" s="43">
        <f>IF(Indicators!X116&lt;&gt;"", Indicators!X116, "")</f>
        <v>13.24</v>
      </c>
      <c r="O11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7" spans="1:15" x14ac:dyDescent="0.25">
      <c r="A117" s="97" t="str">
        <f>Indicators!A117</f>
        <v>District1027</v>
      </c>
      <c r="B117" s="97" t="str">
        <f>Indicators!B117</f>
        <v>School 3</v>
      </c>
      <c r="C117" s="29" t="str">
        <f>Indicators!C117</f>
        <v>6-8</v>
      </c>
      <c r="D117" s="29" t="str">
        <f>Indicators!D117</f>
        <v>No</v>
      </c>
      <c r="E117" s="29" t="str">
        <f>Identification!K117</f>
        <v>No</v>
      </c>
      <c r="F117" s="29" t="str">
        <f>Identification!R117</f>
        <v>No</v>
      </c>
      <c r="G117" s="29" t="str">
        <f>Identification!Y117</f>
        <v>Yes</v>
      </c>
      <c r="H117" s="43">
        <f>IF(Indicators!E117&lt;&gt;"", Indicators!E117, "")</f>
        <v>40.0372439</v>
      </c>
      <c r="I11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7" s="43">
        <f>IF(Indicators!N117&lt;&gt;"", Indicators!N117, "")</f>
        <v>103.9792388</v>
      </c>
      <c r="K11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7" s="43" t="str">
        <f>IF(Indicators!W117&lt;&gt;"", Indicators!W117, "")</f>
        <v/>
      </c>
      <c r="M11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7" s="43">
        <f>IF(Indicators!X117&lt;&gt;"", Indicators!X117, "")</f>
        <v>17.690000000000001</v>
      </c>
      <c r="O11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8" spans="1:15" x14ac:dyDescent="0.25">
      <c r="A118" s="97" t="str">
        <f>Indicators!A118</f>
        <v>District1027</v>
      </c>
      <c r="B118" s="97" t="str">
        <f>Indicators!B118</f>
        <v>School 4</v>
      </c>
      <c r="C118" s="29" t="str">
        <f>Indicators!C118</f>
        <v>K-6</v>
      </c>
      <c r="D118" s="29" t="str">
        <f>Indicators!D118</f>
        <v>Yes</v>
      </c>
      <c r="E118" s="29" t="str">
        <f>Identification!K118</f>
        <v>No</v>
      </c>
      <c r="F118" s="29" t="str">
        <f>Identification!R118</f>
        <v>No</v>
      </c>
      <c r="G118" s="29" t="str">
        <f>Identification!Y118</f>
        <v>Yes</v>
      </c>
      <c r="H118" s="43">
        <f>IF(Indicators!E118&lt;&gt;"", Indicators!E118, "")</f>
        <v>39.495798299999997</v>
      </c>
      <c r="I11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18" s="43">
        <f>IF(Indicators!N118&lt;&gt;"", Indicators!N118, "")</f>
        <v>106.1135371</v>
      </c>
      <c r="K11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8" s="43">
        <f>IF(Indicators!W118&lt;&gt;"", Indicators!W118, "")</f>
        <v>62.266788300000002</v>
      </c>
      <c r="M11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118" s="43">
        <f>IF(Indicators!X118&lt;&gt;"", Indicators!X118, "")</f>
        <v>14.47</v>
      </c>
      <c r="O11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19" spans="1:15" x14ac:dyDescent="0.25">
      <c r="A119" s="97" t="str">
        <f>Indicators!A119</f>
        <v>District1027</v>
      </c>
      <c r="B119" s="97" t="str">
        <f>Indicators!B119</f>
        <v>School 5</v>
      </c>
      <c r="C119" s="29" t="str">
        <f>Indicators!C119</f>
        <v>K-5</v>
      </c>
      <c r="D119" s="29" t="str">
        <f>Indicators!D119</f>
        <v>Yes</v>
      </c>
      <c r="E119" s="29" t="str">
        <f>Identification!K119</f>
        <v>No</v>
      </c>
      <c r="F119" s="29" t="str">
        <f>Identification!R119</f>
        <v>No</v>
      </c>
      <c r="G119" s="29" t="str">
        <f>Identification!Y119</f>
        <v>No</v>
      </c>
      <c r="H119" s="43">
        <f>IF(Indicators!E119&lt;&gt;"", Indicators!E119, "")</f>
        <v>50</v>
      </c>
      <c r="I11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19" s="43">
        <f>IF(Indicators!N119&lt;&gt;"", Indicators!N119, "")</f>
        <v>111.80555560000001</v>
      </c>
      <c r="K11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19" s="43" t="str">
        <f>IF(Indicators!W119&lt;&gt;"", Indicators!W119, "")</f>
        <v/>
      </c>
      <c r="M11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19" s="43">
        <f>IF(Indicators!X119&lt;&gt;"", Indicators!X119, "")</f>
        <v>24.76</v>
      </c>
      <c r="O11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20" spans="1:15" x14ac:dyDescent="0.25">
      <c r="A120" s="97" t="str">
        <f>Indicators!A120</f>
        <v>District1028</v>
      </c>
      <c r="B120" s="97" t="str">
        <f>Indicators!B120</f>
        <v>School 1</v>
      </c>
      <c r="C120" s="29" t="str">
        <f>Indicators!C120</f>
        <v>K-5</v>
      </c>
      <c r="D120" s="29" t="str">
        <f>Indicators!D120</f>
        <v>Yes</v>
      </c>
      <c r="E120" s="29" t="str">
        <f>Identification!K120</f>
        <v>No</v>
      </c>
      <c r="F120" s="29" t="str">
        <f>Identification!R120</f>
        <v>No</v>
      </c>
      <c r="G120" s="29" t="str">
        <f>Identification!Y120</f>
        <v>No</v>
      </c>
      <c r="H120" s="43">
        <f>IF(Indicators!E120&lt;&gt;"", Indicators!E120, "")</f>
        <v>65</v>
      </c>
      <c r="I12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20" s="43">
        <f>IF(Indicators!N120&lt;&gt;"", Indicators!N120, "")</f>
        <v>141.93548390000001</v>
      </c>
      <c r="K12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20" s="43" t="str">
        <f>IF(Indicators!W120&lt;&gt;"", Indicators!W120, "")</f>
        <v/>
      </c>
      <c r="M12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0" s="43">
        <f>IF(Indicators!X120&lt;&gt;"", Indicators!X120, "")</f>
        <v>3.55</v>
      </c>
      <c r="O12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121" spans="1:15" x14ac:dyDescent="0.25">
      <c r="A121" s="97" t="str">
        <f>Indicators!A121</f>
        <v>District1028</v>
      </c>
      <c r="B121" s="97" t="str">
        <f>Indicators!B121</f>
        <v>School 2</v>
      </c>
      <c r="C121" s="29" t="str">
        <f>Indicators!C121</f>
        <v>K-5</v>
      </c>
      <c r="D121" s="29" t="str">
        <f>Indicators!D121</f>
        <v>Yes</v>
      </c>
      <c r="E121" s="29" t="str">
        <f>Identification!K121</f>
        <v>No</v>
      </c>
      <c r="F121" s="29" t="str">
        <f>Identification!R121</f>
        <v>Yes</v>
      </c>
      <c r="G121" s="29" t="str">
        <f>Identification!Y121</f>
        <v>No</v>
      </c>
      <c r="H121" s="43">
        <f>IF(Indicators!E121&lt;&gt;"", Indicators!E121, "")</f>
        <v>32.712766000000002</v>
      </c>
      <c r="I12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21" s="43">
        <f>IF(Indicators!N121&lt;&gt;"", Indicators!N121, "")</f>
        <v>95.987654300000003</v>
      </c>
      <c r="K12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21" s="43">
        <f>IF(Indicators!W121&lt;&gt;"", Indicators!W121, "")</f>
        <v>52.300597099999997</v>
      </c>
      <c r="M12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121" s="43">
        <f>IF(Indicators!X121&lt;&gt;"", Indicators!X121, "")</f>
        <v>12.16</v>
      </c>
      <c r="O12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2" spans="1:15" x14ac:dyDescent="0.25">
      <c r="A122" s="97" t="str">
        <f>Indicators!A122</f>
        <v>District1028</v>
      </c>
      <c r="B122" s="97" t="str">
        <f>Indicators!B122</f>
        <v>School 3</v>
      </c>
      <c r="C122" s="29" t="str">
        <f>Indicators!C122</f>
        <v>K-3</v>
      </c>
      <c r="D122" s="29" t="str">
        <f>Indicators!D122</f>
        <v>Yes</v>
      </c>
      <c r="E122" s="29" t="str">
        <f>Identification!K122</f>
        <v>No</v>
      </c>
      <c r="F122" s="29" t="str">
        <f>Identification!R122</f>
        <v>No</v>
      </c>
      <c r="G122" s="29" t="str">
        <f>Identification!Y122</f>
        <v>No</v>
      </c>
      <c r="H122" s="43">
        <f>IF(Indicators!E122&lt;&gt;"", Indicators!E122, "")</f>
        <v>44</v>
      </c>
      <c r="I12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22" s="43">
        <f>IF(Indicators!N122&lt;&gt;"", Indicators!N122, "")</f>
        <v>83.928571399999996</v>
      </c>
      <c r="K12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22" s="43" t="str">
        <f>IF(Indicators!W122&lt;&gt;"", Indicators!W122, "")</f>
        <v/>
      </c>
      <c r="M12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2" s="43">
        <f>IF(Indicators!X122&lt;&gt;"", Indicators!X122, "")</f>
        <v>22.05</v>
      </c>
      <c r="O12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23" spans="1:15" x14ac:dyDescent="0.25">
      <c r="A123" s="97" t="str">
        <f>Indicators!A123</f>
        <v>District1028</v>
      </c>
      <c r="B123" s="97" t="str">
        <f>Indicators!B123</f>
        <v>School 4</v>
      </c>
      <c r="C123" s="29" t="str">
        <f>Indicators!C123</f>
        <v>6-8</v>
      </c>
      <c r="D123" s="29" t="str">
        <f>Indicators!D123</f>
        <v>No</v>
      </c>
      <c r="E123" s="29" t="str">
        <f>Identification!K123</f>
        <v>No</v>
      </c>
      <c r="F123" s="29" t="str">
        <f>Identification!R123</f>
        <v>No</v>
      </c>
      <c r="G123" s="29" t="str">
        <f>Identification!Y123</f>
        <v>Yes</v>
      </c>
      <c r="H123" s="43">
        <f>IF(Indicators!E123&lt;&gt;"", Indicators!E123, "")</f>
        <v>42.461005200000002</v>
      </c>
      <c r="I12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23" s="43">
        <f>IF(Indicators!N123&lt;&gt;"", Indicators!N123, "")</f>
        <v>110.530086</v>
      </c>
      <c r="K12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23" s="43" t="str">
        <f>IF(Indicators!W123&lt;&gt;"", Indicators!W123, "")</f>
        <v/>
      </c>
      <c r="M12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3" s="43">
        <f>IF(Indicators!X123&lt;&gt;"", Indicators!X123, "")</f>
        <v>11.16</v>
      </c>
      <c r="O12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4" spans="1:15" x14ac:dyDescent="0.25">
      <c r="A124" s="97" t="str">
        <f>Indicators!A124</f>
        <v>District1028</v>
      </c>
      <c r="B124" s="97" t="str">
        <f>Indicators!B124</f>
        <v>School 5</v>
      </c>
      <c r="C124" s="29" t="str">
        <f>Indicators!C124</f>
        <v>5-8</v>
      </c>
      <c r="D124" s="29" t="str">
        <f>Indicators!D124</f>
        <v>No</v>
      </c>
      <c r="E124" s="29" t="str">
        <f>Identification!K124</f>
        <v>No</v>
      </c>
      <c r="F124" s="29" t="str">
        <f>Identification!R124</f>
        <v>No</v>
      </c>
      <c r="G124" s="29" t="str">
        <f>Identification!Y124</f>
        <v>No</v>
      </c>
      <c r="H124" s="43">
        <f>IF(Indicators!E124&lt;&gt;"", Indicators!E124, "")</f>
        <v>56.312056699999999</v>
      </c>
      <c r="I12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24" s="43">
        <f>IF(Indicators!N124&lt;&gt;"", Indicators!N124, "")</f>
        <v>127.9045643</v>
      </c>
      <c r="K12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24" s="43" t="str">
        <f>IF(Indicators!W124&lt;&gt;"", Indicators!W124, "")</f>
        <v/>
      </c>
      <c r="M12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4" s="43">
        <f>IF(Indicators!X124&lt;&gt;"", Indicators!X124, "")</f>
        <v>18.079999999999998</v>
      </c>
      <c r="O12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5" spans="1:15" x14ac:dyDescent="0.25">
      <c r="A125" s="97" t="str">
        <f>Indicators!A125</f>
        <v>District1028</v>
      </c>
      <c r="B125" s="97" t="str">
        <f>Indicators!B125</f>
        <v>School 6</v>
      </c>
      <c r="C125" s="29" t="str">
        <f>Indicators!C125</f>
        <v>6-8</v>
      </c>
      <c r="D125" s="29" t="str">
        <f>Indicators!D125</f>
        <v>No</v>
      </c>
      <c r="E125" s="29" t="str">
        <f>Identification!K125</f>
        <v>No</v>
      </c>
      <c r="F125" s="29" t="str">
        <f>Identification!R125</f>
        <v>No</v>
      </c>
      <c r="G125" s="29" t="str">
        <f>Identification!Y125</f>
        <v>No</v>
      </c>
      <c r="H125" s="43">
        <f>IF(Indicators!E125&lt;&gt;"", Indicators!E125, "")</f>
        <v>43.953068600000002</v>
      </c>
      <c r="I12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25" s="43">
        <f>IF(Indicators!N125&lt;&gt;"", Indicators!N125, "")</f>
        <v>118.94586889999999</v>
      </c>
      <c r="K12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25" s="43" t="str">
        <f>IF(Indicators!W125&lt;&gt;"", Indicators!W125, "")</f>
        <v/>
      </c>
      <c r="M12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5" s="43">
        <f>IF(Indicators!X125&lt;&gt;"", Indicators!X125, "")</f>
        <v>12.48</v>
      </c>
      <c r="O12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6" spans="1:15" x14ac:dyDescent="0.25">
      <c r="A126" s="97" t="str">
        <f>Indicators!A126</f>
        <v>District1029</v>
      </c>
      <c r="B126" s="97" t="str">
        <f>Indicators!B126</f>
        <v>School 1</v>
      </c>
      <c r="C126" s="29" t="str">
        <f>Indicators!C126</f>
        <v>K-8</v>
      </c>
      <c r="D126" s="29" t="str">
        <f>Indicators!D126</f>
        <v>Yes</v>
      </c>
      <c r="E126" s="29" t="str">
        <f>Identification!K126</f>
        <v>No</v>
      </c>
      <c r="F126" s="29" t="str">
        <f>Identification!R126</f>
        <v>No</v>
      </c>
      <c r="G126" s="29" t="str">
        <f>Identification!Y126</f>
        <v>No</v>
      </c>
      <c r="H126" s="43">
        <f>IF(Indicators!E126&lt;&gt;"", Indicators!E126, "")</f>
        <v>49.315068500000002</v>
      </c>
      <c r="I12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26" s="43">
        <f>IF(Indicators!N126&lt;&gt;"", Indicators!N126, "")</f>
        <v>124.5614035</v>
      </c>
      <c r="K12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26" s="43" t="str">
        <f>IF(Indicators!W126&lt;&gt;"", Indicators!W126, "")</f>
        <v/>
      </c>
      <c r="M12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6" s="43">
        <f>IF(Indicators!X126&lt;&gt;"", Indicators!X126, "")</f>
        <v>9.84</v>
      </c>
      <c r="O12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27" spans="1:15" x14ac:dyDescent="0.25">
      <c r="A127" s="97" t="str">
        <f>Indicators!A127</f>
        <v>District1029</v>
      </c>
      <c r="B127" s="97" t="str">
        <f>Indicators!B127</f>
        <v>School 2</v>
      </c>
      <c r="C127" s="29" t="str">
        <f>Indicators!C127</f>
        <v>4-5</v>
      </c>
      <c r="D127" s="29" t="str">
        <f>Indicators!D127</f>
        <v>Yes</v>
      </c>
      <c r="E127" s="29" t="str">
        <f>Identification!K127</f>
        <v>No</v>
      </c>
      <c r="F127" s="29" t="str">
        <f>Identification!R127</f>
        <v>No</v>
      </c>
      <c r="G127" s="29" t="str">
        <f>Identification!Y127</f>
        <v>No</v>
      </c>
      <c r="H127" s="43">
        <f>IF(Indicators!E127&lt;&gt;"", Indicators!E127, "")</f>
        <v>46.0743802</v>
      </c>
      <c r="I12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27" s="43">
        <f>IF(Indicators!N127&lt;&gt;"", Indicators!N127, "")</f>
        <v>105.3167421</v>
      </c>
      <c r="K12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27" s="43" t="str">
        <f>IF(Indicators!W127&lt;&gt;"", Indicators!W127, "")</f>
        <v/>
      </c>
      <c r="M12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7" s="43">
        <f>IF(Indicators!X127&lt;&gt;"", Indicators!X127, "")</f>
        <v>11.68</v>
      </c>
      <c r="O12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8" spans="1:15" x14ac:dyDescent="0.25">
      <c r="A128" s="97" t="str">
        <f>Indicators!A128</f>
        <v>District1029</v>
      </c>
      <c r="B128" s="97" t="str">
        <f>Indicators!B128</f>
        <v>School 3</v>
      </c>
      <c r="C128" s="29" t="str">
        <f>Indicators!C128</f>
        <v>K-4</v>
      </c>
      <c r="D128" s="29" t="str">
        <f>Indicators!D128</f>
        <v>Yes</v>
      </c>
      <c r="E128" s="29" t="str">
        <f>Identification!K128</f>
        <v>No</v>
      </c>
      <c r="F128" s="29" t="str">
        <f>Identification!R128</f>
        <v>No</v>
      </c>
      <c r="G128" s="29" t="str">
        <f>Identification!Y128</f>
        <v>Yes</v>
      </c>
      <c r="H128" s="43">
        <f>IF(Indicators!E128&lt;&gt;"", Indicators!E128, "")</f>
        <v>31.690140800000002</v>
      </c>
      <c r="I12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28" s="43">
        <f>IF(Indicators!N128&lt;&gt;"", Indicators!N128, "")</f>
        <v>102.2821577</v>
      </c>
      <c r="K12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28" s="43">
        <f>IF(Indicators!W128&lt;&gt;"", Indicators!W128, "")</f>
        <v>53.582887999999997</v>
      </c>
      <c r="M12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128" s="43">
        <f>IF(Indicators!X128&lt;&gt;"", Indicators!X128, "")</f>
        <v>12.4</v>
      </c>
      <c r="O12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29" spans="1:15" x14ac:dyDescent="0.25">
      <c r="A129" s="97" t="str">
        <f>Indicators!A129</f>
        <v>District1029</v>
      </c>
      <c r="B129" s="97" t="str">
        <f>Indicators!B129</f>
        <v>School 4</v>
      </c>
      <c r="C129" s="29" t="str">
        <f>Indicators!C129</f>
        <v>5-8</v>
      </c>
      <c r="D129" s="29" t="str">
        <f>Indicators!D129</f>
        <v>No</v>
      </c>
      <c r="E129" s="29" t="str">
        <f>Identification!K129</f>
        <v>No</v>
      </c>
      <c r="F129" s="29" t="str">
        <f>Identification!R129</f>
        <v>No</v>
      </c>
      <c r="G129" s="29" t="str">
        <f>Identification!Y129</f>
        <v>No</v>
      </c>
      <c r="H129" s="43">
        <f>IF(Indicators!E129&lt;&gt;"", Indicators!E129, "")</f>
        <v>63.113994400000003</v>
      </c>
      <c r="I12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29" s="43">
        <f>IF(Indicators!N129&lt;&gt;"", Indicators!N129, "")</f>
        <v>132.57676900000001</v>
      </c>
      <c r="K12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29" s="43" t="str">
        <f>IF(Indicators!W129&lt;&gt;"", Indicators!W129, "")</f>
        <v/>
      </c>
      <c r="M12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29" s="43">
        <f>IF(Indicators!X129&lt;&gt;"", Indicators!X129, "")</f>
        <v>10.84</v>
      </c>
      <c r="O12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0" spans="1:15" x14ac:dyDescent="0.25">
      <c r="A130" s="97" t="str">
        <f>Indicators!A130</f>
        <v>District1029</v>
      </c>
      <c r="B130" s="97" t="str">
        <f>Indicators!B130</f>
        <v>School 5</v>
      </c>
      <c r="C130" s="29" t="str">
        <f>Indicators!C130</f>
        <v>K-5</v>
      </c>
      <c r="D130" s="29" t="str">
        <f>Indicators!D130</f>
        <v>Yes</v>
      </c>
      <c r="E130" s="29" t="str">
        <f>Identification!K130</f>
        <v>No</v>
      </c>
      <c r="F130" s="29" t="str">
        <f>Identification!R130</f>
        <v>No</v>
      </c>
      <c r="G130" s="29" t="str">
        <f>Identification!Y130</f>
        <v>No</v>
      </c>
      <c r="H130" s="43">
        <f>IF(Indicators!E130&lt;&gt;"", Indicators!E130, "")</f>
        <v>49.494949499999997</v>
      </c>
      <c r="I13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30" s="43">
        <f>IF(Indicators!N130&lt;&gt;"", Indicators!N130, "")</f>
        <v>131.94444440000001</v>
      </c>
      <c r="K13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30" s="43" t="str">
        <f>IF(Indicators!W130&lt;&gt;"", Indicators!W130, "")</f>
        <v/>
      </c>
      <c r="M13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0" s="43">
        <f>IF(Indicators!X130&lt;&gt;"", Indicators!X130, "")</f>
        <v>26.45</v>
      </c>
      <c r="O13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31" spans="1:15" x14ac:dyDescent="0.25">
      <c r="A131" s="97" t="str">
        <f>Indicators!A131</f>
        <v>District1029</v>
      </c>
      <c r="B131" s="97" t="str">
        <f>Indicators!B131</f>
        <v>School 6</v>
      </c>
      <c r="C131" s="29" t="str">
        <f>Indicators!C131</f>
        <v>3-5</v>
      </c>
      <c r="D131" s="29" t="str">
        <f>Indicators!D131</f>
        <v>Yes</v>
      </c>
      <c r="E131" s="29" t="str">
        <f>Identification!K131</f>
        <v>No</v>
      </c>
      <c r="F131" s="29" t="str">
        <f>Identification!R131</f>
        <v>Yes</v>
      </c>
      <c r="G131" s="29" t="str">
        <f>Identification!Y131</f>
        <v>No</v>
      </c>
      <c r="H131" s="43">
        <f>IF(Indicators!E131&lt;&gt;"", Indicators!E131, "")</f>
        <v>32.484076399999999</v>
      </c>
      <c r="I13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1" s="43">
        <f>IF(Indicators!N131&lt;&gt;"", Indicators!N131, "")</f>
        <v>102.2222222</v>
      </c>
      <c r="K13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31" s="43" t="str">
        <f>IF(Indicators!W131&lt;&gt;"", Indicators!W131, "")</f>
        <v/>
      </c>
      <c r="M13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1" s="43">
        <f>IF(Indicators!X131&lt;&gt;"", Indicators!X131, "")</f>
        <v>13.2</v>
      </c>
      <c r="O13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2" spans="1:15" x14ac:dyDescent="0.25">
      <c r="A132" s="97" t="str">
        <f>Indicators!A132</f>
        <v>District1029</v>
      </c>
      <c r="B132" s="97" t="str">
        <f>Indicators!B132</f>
        <v>School 7</v>
      </c>
      <c r="C132" s="29" t="str">
        <f>Indicators!C132</f>
        <v>5-8</v>
      </c>
      <c r="D132" s="29" t="str">
        <f>Indicators!D132</f>
        <v>No</v>
      </c>
      <c r="E132" s="29" t="str">
        <f>Identification!K132</f>
        <v>No</v>
      </c>
      <c r="F132" s="29" t="str">
        <f>Identification!R132</f>
        <v>No</v>
      </c>
      <c r="G132" s="29" t="str">
        <f>Identification!Y132</f>
        <v>Yes</v>
      </c>
      <c r="H132" s="43">
        <f>IF(Indicators!E132&lt;&gt;"", Indicators!E132, "")</f>
        <v>35.932203399999999</v>
      </c>
      <c r="I13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32" s="43">
        <f>IF(Indicators!N132&lt;&gt;"", Indicators!N132, "")</f>
        <v>104.92957749999999</v>
      </c>
      <c r="K13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32" s="43" t="str">
        <f>IF(Indicators!W132&lt;&gt;"", Indicators!W132, "")</f>
        <v/>
      </c>
      <c r="M13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2" s="43">
        <f>IF(Indicators!X132&lt;&gt;"", Indicators!X132, "")</f>
        <v>15.77</v>
      </c>
      <c r="O13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3" spans="1:15" x14ac:dyDescent="0.25">
      <c r="A133" s="97" t="str">
        <f>Indicators!A133</f>
        <v>District1029</v>
      </c>
      <c r="B133" s="97" t="str">
        <f>Indicators!B133</f>
        <v>School 8</v>
      </c>
      <c r="C133" s="29" t="str">
        <f>Indicators!C133</f>
        <v>K-8</v>
      </c>
      <c r="D133" s="29" t="str">
        <f>Indicators!D133</f>
        <v>Yes</v>
      </c>
      <c r="E133" s="29" t="str">
        <f>Identification!K133</f>
        <v>Yes</v>
      </c>
      <c r="F133" s="29" t="str">
        <f>Identification!R133</f>
        <v>No</v>
      </c>
      <c r="G133" s="29" t="str">
        <f>Identification!Y133</f>
        <v>No</v>
      </c>
      <c r="H133" s="43">
        <f>IF(Indicators!E133&lt;&gt;"", Indicators!E133, "")</f>
        <v>28</v>
      </c>
      <c r="I13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3" s="43">
        <f>IF(Indicators!N133&lt;&gt;"", Indicators!N133, "")</f>
        <v>98.809523799999994</v>
      </c>
      <c r="K13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33" s="43" t="str">
        <f>IF(Indicators!W133&lt;&gt;"", Indicators!W133, "")</f>
        <v/>
      </c>
      <c r="M13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3" s="43">
        <f>IF(Indicators!X133&lt;&gt;"", Indicators!X133, "")</f>
        <v>24.39</v>
      </c>
      <c r="O13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34" spans="1:15" x14ac:dyDescent="0.25">
      <c r="A134" s="97" t="str">
        <f>Indicators!A134</f>
        <v>District1029</v>
      </c>
      <c r="B134" s="97" t="str">
        <f>Indicators!B134</f>
        <v>School 9</v>
      </c>
      <c r="C134" s="29" t="str">
        <f>Indicators!C134</f>
        <v>K-8</v>
      </c>
      <c r="D134" s="29" t="str">
        <f>Indicators!D134</f>
        <v>No</v>
      </c>
      <c r="E134" s="29" t="str">
        <f>Identification!K134</f>
        <v>No</v>
      </c>
      <c r="F134" s="29" t="str">
        <f>Identification!R134</f>
        <v>No</v>
      </c>
      <c r="G134" s="29" t="str">
        <f>Identification!Y134</f>
        <v>No</v>
      </c>
      <c r="H134" s="43">
        <f>IF(Indicators!E134&lt;&gt;"", Indicators!E134, "")</f>
        <v>33.057851200000002</v>
      </c>
      <c r="I13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4" s="43">
        <f>IF(Indicators!N134&lt;&gt;"", Indicators!N134, "")</f>
        <v>96.173469400000002</v>
      </c>
      <c r="K13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34" s="43">
        <f>IF(Indicators!W134&lt;&gt;"", Indicators!W134, "")</f>
        <v>51.7156448</v>
      </c>
      <c r="M13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134" s="43">
        <f>IF(Indicators!X134&lt;&gt;"", Indicators!X134, "")</f>
        <v>21.55</v>
      </c>
      <c r="O13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35" spans="1:15" x14ac:dyDescent="0.25">
      <c r="A135" s="97" t="str">
        <f>Indicators!A135</f>
        <v>District1030</v>
      </c>
      <c r="B135" s="97" t="str">
        <f>Indicators!B135</f>
        <v>School 1</v>
      </c>
      <c r="C135" s="29" t="str">
        <f>Indicators!C135</f>
        <v>K-5</v>
      </c>
      <c r="D135" s="29" t="str">
        <f>Indicators!D135</f>
        <v>Yes</v>
      </c>
      <c r="E135" s="29" t="str">
        <f>Identification!K135</f>
        <v>Yes</v>
      </c>
      <c r="F135" s="29" t="str">
        <f>Identification!R135</f>
        <v>No</v>
      </c>
      <c r="G135" s="29" t="str">
        <f>Identification!Y135</f>
        <v>No</v>
      </c>
      <c r="H135" s="43">
        <f>IF(Indicators!E135&lt;&gt;"", Indicators!E135, "")</f>
        <v>36.945812799999999</v>
      </c>
      <c r="I13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35" s="43">
        <f>IF(Indicators!N135&lt;&gt;"", Indicators!N135, "")</f>
        <v>98.170731700000005</v>
      </c>
      <c r="K13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35" s="43">
        <f>IF(Indicators!W135&lt;&gt;"", Indicators!W135, "")</f>
        <v>49.873790200000002</v>
      </c>
      <c r="M13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2</v>
      </c>
      <c r="N135" s="43">
        <f>IF(Indicators!X135&lt;&gt;"", Indicators!X135, "")</f>
        <v>100</v>
      </c>
      <c r="O13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36" spans="1:15" x14ac:dyDescent="0.25">
      <c r="A136" s="97" t="str">
        <f>Indicators!A136</f>
        <v>District1030</v>
      </c>
      <c r="B136" s="97" t="str">
        <f>Indicators!B136</f>
        <v>School 2</v>
      </c>
      <c r="C136" s="29" t="str">
        <f>Indicators!C136</f>
        <v>6-8</v>
      </c>
      <c r="D136" s="29" t="str">
        <f>Indicators!D136</f>
        <v>Yes</v>
      </c>
      <c r="E136" s="29" t="str">
        <f>Identification!K136</f>
        <v>No</v>
      </c>
      <c r="F136" s="29" t="str">
        <f>Identification!R136</f>
        <v>No</v>
      </c>
      <c r="G136" s="29" t="str">
        <f>Identification!Y136</f>
        <v>Yes</v>
      </c>
      <c r="H136" s="43">
        <f>IF(Indicators!E136&lt;&gt;"", Indicators!E136, "")</f>
        <v>27.703984800000001</v>
      </c>
      <c r="I13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6" s="43">
        <f>IF(Indicators!N136&lt;&gt;"", Indicators!N136, "")</f>
        <v>98.559077799999997</v>
      </c>
      <c r="K13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36" s="43" t="str">
        <f>IF(Indicators!W136&lt;&gt;"", Indicators!W136, "")</f>
        <v/>
      </c>
      <c r="M13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6" s="43">
        <f>IF(Indicators!X136&lt;&gt;"", Indicators!X136, "")</f>
        <v>22.38</v>
      </c>
      <c r="O13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37" spans="1:15" x14ac:dyDescent="0.25">
      <c r="A137" s="97" t="str">
        <f>Indicators!A137</f>
        <v>District1031</v>
      </c>
      <c r="B137" s="97" t="str">
        <f>Indicators!B137</f>
        <v>School 1</v>
      </c>
      <c r="C137" s="29" t="str">
        <f>Indicators!C137</f>
        <v>4-8</v>
      </c>
      <c r="D137" s="29" t="str">
        <f>Indicators!D137</f>
        <v>No</v>
      </c>
      <c r="E137" s="29" t="str">
        <f>Identification!K137</f>
        <v>No</v>
      </c>
      <c r="F137" s="29" t="str">
        <f>Identification!R137</f>
        <v>Yes</v>
      </c>
      <c r="G137" s="29" t="str">
        <f>Identification!Y137</f>
        <v>No</v>
      </c>
      <c r="H137" s="43">
        <f>IF(Indicators!E137&lt;&gt;"", Indicators!E137, "")</f>
        <v>34.292035400000003</v>
      </c>
      <c r="I13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37" s="43">
        <f>IF(Indicators!N137&lt;&gt;"", Indicators!N137, "")</f>
        <v>99.035369799999998</v>
      </c>
      <c r="K13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37" s="43" t="str">
        <f>IF(Indicators!W137&lt;&gt;"", Indicators!W137, "")</f>
        <v/>
      </c>
      <c r="M13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7" s="43">
        <f>IF(Indicators!X137&lt;&gt;"", Indicators!X137, "")</f>
        <v>11.43</v>
      </c>
      <c r="O13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8" spans="1:15" x14ac:dyDescent="0.25">
      <c r="A138" s="97" t="str">
        <f>Indicators!A138</f>
        <v>District1031</v>
      </c>
      <c r="B138" s="97" t="str">
        <f>Indicators!B138</f>
        <v>School 2</v>
      </c>
      <c r="C138" s="29" t="str">
        <f>Indicators!C138</f>
        <v>5-8</v>
      </c>
      <c r="D138" s="29" t="str">
        <f>Indicators!D138</f>
        <v>Yes</v>
      </c>
      <c r="E138" s="29" t="str">
        <f>Identification!K138</f>
        <v>No</v>
      </c>
      <c r="F138" s="29" t="str">
        <f>Identification!R138</f>
        <v>No</v>
      </c>
      <c r="G138" s="29" t="str">
        <f>Identification!Y138</f>
        <v>No</v>
      </c>
      <c r="H138" s="43">
        <f>IF(Indicators!E138&lt;&gt;"", Indicators!E138, "")</f>
        <v>40.506329100000002</v>
      </c>
      <c r="I13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38" s="43">
        <f>IF(Indicators!N138&lt;&gt;"", Indicators!N138, "")</f>
        <v>116.8269231</v>
      </c>
      <c r="K13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38" s="43" t="str">
        <f>IF(Indicators!W138&lt;&gt;"", Indicators!W138, "")</f>
        <v/>
      </c>
      <c r="M13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8" s="43">
        <f>IF(Indicators!X138&lt;&gt;"", Indicators!X138, "")</f>
        <v>16.48</v>
      </c>
      <c r="O13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39" spans="1:15" x14ac:dyDescent="0.25">
      <c r="A139" s="97" t="str">
        <f>Indicators!A139</f>
        <v>District1031</v>
      </c>
      <c r="B139" s="97" t="str">
        <f>Indicators!B139</f>
        <v>School 3</v>
      </c>
      <c r="C139" s="29" t="str">
        <f>Indicators!C139</f>
        <v>K-5</v>
      </c>
      <c r="D139" s="29" t="str">
        <f>Indicators!D139</f>
        <v>Yes</v>
      </c>
      <c r="E139" s="29" t="str">
        <f>Identification!K139</f>
        <v>No</v>
      </c>
      <c r="F139" s="29" t="str">
        <f>Identification!R139</f>
        <v>No</v>
      </c>
      <c r="G139" s="29" t="str">
        <f>Identification!Y139</f>
        <v>No</v>
      </c>
      <c r="H139" s="43">
        <f>IF(Indicators!E139&lt;&gt;"", Indicators!E139, "")</f>
        <v>50.961538500000003</v>
      </c>
      <c r="I13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39" s="43">
        <f>IF(Indicators!N139&lt;&gt;"", Indicators!N139, "")</f>
        <v>120.58823529999999</v>
      </c>
      <c r="K13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39" s="43" t="str">
        <f>IF(Indicators!W139&lt;&gt;"", Indicators!W139, "")</f>
        <v/>
      </c>
      <c r="M13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39" s="43">
        <f>IF(Indicators!X139&lt;&gt;"", Indicators!X139, "")</f>
        <v>20</v>
      </c>
      <c r="O13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40" spans="1:15" x14ac:dyDescent="0.25">
      <c r="A140" s="97" t="str">
        <f>Indicators!A140</f>
        <v>District1032</v>
      </c>
      <c r="B140" s="97" t="str">
        <f>Indicators!B140</f>
        <v>School 1</v>
      </c>
      <c r="C140" s="29" t="str">
        <f>Indicators!C140</f>
        <v>K-3</v>
      </c>
      <c r="D140" s="29" t="str">
        <f>Indicators!D140</f>
        <v>Yes</v>
      </c>
      <c r="E140" s="29" t="str">
        <f>Identification!K140</f>
        <v>No</v>
      </c>
      <c r="F140" s="29" t="str">
        <f>Identification!R140</f>
        <v>No</v>
      </c>
      <c r="G140" s="29" t="str">
        <f>Identification!Y140</f>
        <v>No</v>
      </c>
      <c r="H140" s="43">
        <f>IF(Indicators!E140&lt;&gt;"", Indicators!E140, "")</f>
        <v>67.857142899999999</v>
      </c>
      <c r="I14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40" s="43">
        <f>IF(Indicators!N140&lt;&gt;"", Indicators!N140, "")</f>
        <v>86.309523799999994</v>
      </c>
      <c r="K14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40" s="43" t="str">
        <f>IF(Indicators!W140&lt;&gt;"", Indicators!W140, "")</f>
        <v/>
      </c>
      <c r="M14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0" s="43">
        <f>IF(Indicators!X140&lt;&gt;"", Indicators!X140, "")</f>
        <v>9.39</v>
      </c>
      <c r="O14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41" spans="1:15" x14ac:dyDescent="0.25">
      <c r="A141" s="97" t="str">
        <f>Indicators!A141</f>
        <v>District1032</v>
      </c>
      <c r="B141" s="97" t="str">
        <f>Indicators!B141</f>
        <v>School 2</v>
      </c>
      <c r="C141" s="29" t="str">
        <f>Indicators!C141</f>
        <v>K-8</v>
      </c>
      <c r="D141" s="29" t="str">
        <f>Indicators!D141</f>
        <v>Yes</v>
      </c>
      <c r="E141" s="29" t="str">
        <f>Identification!K141</f>
        <v>No</v>
      </c>
      <c r="F141" s="29" t="str">
        <f>Identification!R141</f>
        <v>No</v>
      </c>
      <c r="G141" s="29" t="str">
        <f>Identification!Y141</f>
        <v>No</v>
      </c>
      <c r="H141" s="43">
        <f>IF(Indicators!E141&lt;&gt;"", Indicators!E141, "")</f>
        <v>47.7272727</v>
      </c>
      <c r="I14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1" s="43">
        <f>IF(Indicators!N141&lt;&gt;"", Indicators!N141, "")</f>
        <v>123.83177569999999</v>
      </c>
      <c r="K14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41" s="43" t="str">
        <f>IF(Indicators!W141&lt;&gt;"", Indicators!W141, "")</f>
        <v/>
      </c>
      <c r="M14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1" s="43">
        <f>IF(Indicators!X141&lt;&gt;"", Indicators!X141, "")</f>
        <v>14.4</v>
      </c>
      <c r="O14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42" spans="1:15" x14ac:dyDescent="0.25">
      <c r="A142" s="97" t="str">
        <f>Indicators!A142</f>
        <v>District1033</v>
      </c>
      <c r="B142" s="97" t="str">
        <f>Indicators!B142</f>
        <v>School 1</v>
      </c>
      <c r="C142" s="29" t="str">
        <f>Indicators!C142</f>
        <v>6-8</v>
      </c>
      <c r="D142" s="29" t="str">
        <f>Indicators!D142</f>
        <v>No</v>
      </c>
      <c r="E142" s="29" t="str">
        <f>Identification!K142</f>
        <v>No</v>
      </c>
      <c r="F142" s="29" t="str">
        <f>Identification!R142</f>
        <v>No</v>
      </c>
      <c r="G142" s="29" t="str">
        <f>Identification!Y142</f>
        <v>No</v>
      </c>
      <c r="H142" s="43">
        <f>IF(Indicators!E142&lt;&gt;"", Indicators!E142, "")</f>
        <v>68.110236200000003</v>
      </c>
      <c r="I14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42" s="43">
        <f>IF(Indicators!N142&lt;&gt;"", Indicators!N142, "")</f>
        <v>142.5324675</v>
      </c>
      <c r="K14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42" s="43" t="str">
        <f>IF(Indicators!W142&lt;&gt;"", Indicators!W142, "")</f>
        <v/>
      </c>
      <c r="M14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2" s="43">
        <f>IF(Indicators!X142&lt;&gt;"", Indicators!X142, "")</f>
        <v>22.22</v>
      </c>
      <c r="O14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43" spans="1:15" x14ac:dyDescent="0.25">
      <c r="A143" s="97" t="str">
        <f>Indicators!A143</f>
        <v>District1033</v>
      </c>
      <c r="B143" s="97" t="str">
        <f>Indicators!B143</f>
        <v>School 2</v>
      </c>
      <c r="C143" s="29" t="str">
        <f>Indicators!C143</f>
        <v>K-4</v>
      </c>
      <c r="D143" s="29" t="str">
        <f>Indicators!D143</f>
        <v>No</v>
      </c>
      <c r="E143" s="29" t="str">
        <f>Identification!K143</f>
        <v>No</v>
      </c>
      <c r="F143" s="29" t="str">
        <f>Identification!R143</f>
        <v>No</v>
      </c>
      <c r="G143" s="29" t="str">
        <f>Identification!Y143</f>
        <v>No</v>
      </c>
      <c r="H143" s="43" t="str">
        <f>IF(Indicators!E143&lt;&gt;"", Indicators!E143, "")</f>
        <v/>
      </c>
      <c r="I14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NA</v>
      </c>
      <c r="J143" s="43" t="str">
        <f>IF(Indicators!N143&lt;&gt;"", Indicators!N143, "")</f>
        <v/>
      </c>
      <c r="K14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NA</v>
      </c>
      <c r="L143" s="43" t="str">
        <f>IF(Indicators!W143&lt;&gt;"", Indicators!W143, "")</f>
        <v/>
      </c>
      <c r="M14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3" s="43" t="str">
        <f>IF(Indicators!X143&lt;&gt;"", Indicators!X143, "")</f>
        <v/>
      </c>
      <c r="O14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NA</v>
      </c>
    </row>
    <row r="144" spans="1:15" x14ac:dyDescent="0.25">
      <c r="A144" s="97" t="str">
        <f>Indicators!A144</f>
        <v>District1033</v>
      </c>
      <c r="B144" s="97" t="str">
        <f>Indicators!B144</f>
        <v>School 3</v>
      </c>
      <c r="C144" s="29" t="str">
        <f>Indicators!C144</f>
        <v>K-8</v>
      </c>
      <c r="D144" s="29" t="str">
        <f>Indicators!D144</f>
        <v>Yes</v>
      </c>
      <c r="E144" s="29" t="str">
        <f>Identification!K144</f>
        <v>No</v>
      </c>
      <c r="F144" s="29" t="str">
        <f>Identification!R144</f>
        <v>No</v>
      </c>
      <c r="G144" s="29" t="str">
        <f>Identification!Y144</f>
        <v>No</v>
      </c>
      <c r="H144" s="43">
        <f>IF(Indicators!E144&lt;&gt;"", Indicators!E144, "")</f>
        <v>39.447236199999999</v>
      </c>
      <c r="I14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4" s="43">
        <f>IF(Indicators!N144&lt;&gt;"", Indicators!N144, "")</f>
        <v>111.5517241</v>
      </c>
      <c r="K14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44" s="43" t="str">
        <f>IF(Indicators!W144&lt;&gt;"", Indicators!W144, "")</f>
        <v/>
      </c>
      <c r="M14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4" s="43">
        <f>IF(Indicators!X144&lt;&gt;"", Indicators!X144, "")</f>
        <v>14.89</v>
      </c>
      <c r="O14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45" spans="1:15" x14ac:dyDescent="0.25">
      <c r="A145" s="97" t="str">
        <f>Indicators!A145</f>
        <v>District1033</v>
      </c>
      <c r="B145" s="97" t="str">
        <f>Indicators!B145</f>
        <v>School 4</v>
      </c>
      <c r="C145" s="29" t="str">
        <f>Indicators!C145</f>
        <v>6-8</v>
      </c>
      <c r="D145" s="29" t="str">
        <f>Indicators!D145</f>
        <v>Yes</v>
      </c>
      <c r="E145" s="29" t="str">
        <f>Identification!K145</f>
        <v>No</v>
      </c>
      <c r="F145" s="29" t="str">
        <f>Identification!R145</f>
        <v>No</v>
      </c>
      <c r="G145" s="29" t="str">
        <f>Identification!Y145</f>
        <v>No</v>
      </c>
      <c r="H145" s="43">
        <f>IF(Indicators!E145&lt;&gt;"", Indicators!E145, "")</f>
        <v>41.935483900000001</v>
      </c>
      <c r="I14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5" s="43">
        <f>IF(Indicators!N145&lt;&gt;"", Indicators!N145, "")</f>
        <v>109.02578800000001</v>
      </c>
      <c r="K14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45" s="43" t="str">
        <f>IF(Indicators!W145&lt;&gt;"", Indicators!W145, "")</f>
        <v/>
      </c>
      <c r="M14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5" s="43">
        <f>IF(Indicators!X145&lt;&gt;"", Indicators!X145, "")</f>
        <v>19.05</v>
      </c>
      <c r="O14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46" spans="1:15" x14ac:dyDescent="0.25">
      <c r="A146" s="97" t="str">
        <f>Indicators!A146</f>
        <v>District1034</v>
      </c>
      <c r="B146" s="97" t="str">
        <f>Indicators!B146</f>
        <v>School 1</v>
      </c>
      <c r="C146" s="29" t="str">
        <f>Indicators!C146</f>
        <v>6-8</v>
      </c>
      <c r="D146" s="29" t="str">
        <f>Indicators!D146</f>
        <v>No</v>
      </c>
      <c r="E146" s="29" t="str">
        <f>Identification!K146</f>
        <v>No</v>
      </c>
      <c r="F146" s="29" t="str">
        <f>Identification!R146</f>
        <v>No</v>
      </c>
      <c r="G146" s="29" t="str">
        <f>Identification!Y146</f>
        <v>No</v>
      </c>
      <c r="H146" s="43">
        <f>IF(Indicators!E146&lt;&gt;"", Indicators!E146, "")</f>
        <v>46.203554099999998</v>
      </c>
      <c r="I14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6" s="43">
        <f>IF(Indicators!N146&lt;&gt;"", Indicators!N146, "")</f>
        <v>125.2717391</v>
      </c>
      <c r="K14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46" s="43" t="str">
        <f>IF(Indicators!W146&lt;&gt;"", Indicators!W146, "")</f>
        <v/>
      </c>
      <c r="M14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6" s="43">
        <f>IF(Indicators!X146&lt;&gt;"", Indicators!X146, "")</f>
        <v>9.43</v>
      </c>
      <c r="O14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47" spans="1:15" x14ac:dyDescent="0.25">
      <c r="A147" s="97" t="str">
        <f>Indicators!A147</f>
        <v>District1034</v>
      </c>
      <c r="B147" s="97" t="str">
        <f>Indicators!B147</f>
        <v>School 2</v>
      </c>
      <c r="C147" s="29" t="str">
        <f>Indicators!C147</f>
        <v>K-5</v>
      </c>
      <c r="D147" s="29" t="str">
        <f>Indicators!D147</f>
        <v>No</v>
      </c>
      <c r="E147" s="29" t="str">
        <f>Identification!K147</f>
        <v>No</v>
      </c>
      <c r="F147" s="29" t="str">
        <f>Identification!R147</f>
        <v>No</v>
      </c>
      <c r="G147" s="29" t="str">
        <f>Identification!Y147</f>
        <v>No</v>
      </c>
      <c r="H147" s="43">
        <f>IF(Indicators!E147&lt;&gt;"", Indicators!E147, "")</f>
        <v>67.118644099999997</v>
      </c>
      <c r="I14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47" s="43">
        <f>IF(Indicators!N147&lt;&gt;"", Indicators!N147, "")</f>
        <v>118.9419795</v>
      </c>
      <c r="K14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47" s="43">
        <f>IF(Indicators!W147&lt;&gt;"", Indicators!W147, "")</f>
        <v>92.115049299999995</v>
      </c>
      <c r="M14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4</v>
      </c>
      <c r="N147" s="43">
        <f>IF(Indicators!X147&lt;&gt;"", Indicators!X147, "")</f>
        <v>10</v>
      </c>
      <c r="O14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48" spans="1:15" x14ac:dyDescent="0.25">
      <c r="A148" s="97" t="str">
        <f>Indicators!A148</f>
        <v>District1034</v>
      </c>
      <c r="B148" s="97" t="str">
        <f>Indicators!B148</f>
        <v>School 3</v>
      </c>
      <c r="C148" s="29" t="str">
        <f>Indicators!C148</f>
        <v>K-5</v>
      </c>
      <c r="D148" s="29" t="str">
        <f>Indicators!D148</f>
        <v>No</v>
      </c>
      <c r="E148" s="29" t="str">
        <f>Identification!K148</f>
        <v>No</v>
      </c>
      <c r="F148" s="29" t="str">
        <f>Identification!R148</f>
        <v>No</v>
      </c>
      <c r="G148" s="29" t="str">
        <f>Identification!Y148</f>
        <v>No</v>
      </c>
      <c r="H148" s="43">
        <f>IF(Indicators!E148&lt;&gt;"", Indicators!E148, "")</f>
        <v>58.576051800000002</v>
      </c>
      <c r="I14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48" s="43">
        <f>IF(Indicators!N148&lt;&gt;"", Indicators!N148, "")</f>
        <v>120.87542089999999</v>
      </c>
      <c r="K14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48" s="43" t="str">
        <f>IF(Indicators!W148&lt;&gt;"", Indicators!W148, "")</f>
        <v/>
      </c>
      <c r="M14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8" s="43">
        <f>IF(Indicators!X148&lt;&gt;"", Indicators!X148, "")</f>
        <v>100</v>
      </c>
      <c r="O14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49" spans="1:15" x14ac:dyDescent="0.25">
      <c r="A149" s="97" t="str">
        <f>Indicators!A149</f>
        <v>District1034</v>
      </c>
      <c r="B149" s="97" t="str">
        <f>Indicators!B149</f>
        <v>School 4</v>
      </c>
      <c r="C149" s="29" t="str">
        <f>Indicators!C149</f>
        <v>7-12</v>
      </c>
      <c r="D149" s="29" t="str">
        <f>Indicators!D149</f>
        <v>No</v>
      </c>
      <c r="E149" s="29" t="str">
        <f>Identification!K149</f>
        <v>No</v>
      </c>
      <c r="F149" s="29" t="str">
        <f>Identification!R149</f>
        <v>No</v>
      </c>
      <c r="G149" s="29" t="str">
        <f>Identification!Y149</f>
        <v>Yes</v>
      </c>
      <c r="H149" s="43">
        <f>IF(Indicators!E149&lt;&gt;"", Indicators!E149, "")</f>
        <v>39.880952399999998</v>
      </c>
      <c r="I14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49" s="43">
        <f>IF(Indicators!N149&lt;&gt;"", Indicators!N149, "")</f>
        <v>100</v>
      </c>
      <c r="K14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49" s="43" t="str">
        <f>IF(Indicators!W149&lt;&gt;"", Indicators!W149, "")</f>
        <v/>
      </c>
      <c r="M14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49" s="43">
        <f>IF(Indicators!X149&lt;&gt;"", Indicators!X149, "")</f>
        <v>24.59</v>
      </c>
      <c r="O14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50" spans="1:15" x14ac:dyDescent="0.25">
      <c r="A150" s="97" t="str">
        <f>Indicators!A150</f>
        <v>District1035</v>
      </c>
      <c r="B150" s="97" t="str">
        <f>Indicators!B150</f>
        <v>School 1</v>
      </c>
      <c r="C150" s="29" t="str">
        <f>Indicators!C150</f>
        <v>K-8</v>
      </c>
      <c r="D150" s="29" t="str">
        <f>Indicators!D150</f>
        <v>Yes</v>
      </c>
      <c r="E150" s="29" t="str">
        <f>Identification!K150</f>
        <v>No</v>
      </c>
      <c r="F150" s="29" t="str">
        <f>Identification!R150</f>
        <v>No</v>
      </c>
      <c r="G150" s="29" t="str">
        <f>Identification!Y150</f>
        <v>No</v>
      </c>
      <c r="H150" s="43">
        <f>IF(Indicators!E150&lt;&gt;"", Indicators!E150, "")</f>
        <v>56.6666667</v>
      </c>
      <c r="I15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0" s="43">
        <f>IF(Indicators!N150&lt;&gt;"", Indicators!N150, "")</f>
        <v>124.2537313</v>
      </c>
      <c r="K15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50" s="43" t="str">
        <f>IF(Indicators!W150&lt;&gt;"", Indicators!W150, "")</f>
        <v/>
      </c>
      <c r="M15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0" s="43">
        <f>IF(Indicators!X150&lt;&gt;"", Indicators!X150, "")</f>
        <v>15.83</v>
      </c>
      <c r="O15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1" spans="1:15" x14ac:dyDescent="0.25">
      <c r="A151" s="97" t="str">
        <f>Indicators!A151</f>
        <v>District1035</v>
      </c>
      <c r="B151" s="97" t="str">
        <f>Indicators!B151</f>
        <v>School 2</v>
      </c>
      <c r="C151" s="29" t="str">
        <f>Indicators!C151</f>
        <v>K-6</v>
      </c>
      <c r="D151" s="29" t="str">
        <f>Indicators!D151</f>
        <v>Yes</v>
      </c>
      <c r="E151" s="29" t="str">
        <f>Identification!K151</f>
        <v>No</v>
      </c>
      <c r="F151" s="29" t="str">
        <f>Identification!R151</f>
        <v>No</v>
      </c>
      <c r="G151" s="29" t="str">
        <f>Identification!Y151</f>
        <v>No</v>
      </c>
      <c r="H151" s="43">
        <f>IF(Indicators!E151&lt;&gt;"", Indicators!E151, "")</f>
        <v>46.923076899999998</v>
      </c>
      <c r="I15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51" s="43">
        <f>IF(Indicators!N151&lt;&gt;"", Indicators!N151, "")</f>
        <v>129.6875</v>
      </c>
      <c r="K15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51" s="43" t="str">
        <f>IF(Indicators!W151&lt;&gt;"", Indicators!W151, "")</f>
        <v/>
      </c>
      <c r="M15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1" s="43">
        <f>IF(Indicators!X151&lt;&gt;"", Indicators!X151, "")</f>
        <v>16.13</v>
      </c>
      <c r="O15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2" spans="1:15" x14ac:dyDescent="0.25">
      <c r="A152" s="97" t="str">
        <f>Indicators!A152</f>
        <v>District1035</v>
      </c>
      <c r="B152" s="97" t="str">
        <f>Indicators!B152</f>
        <v>School 3</v>
      </c>
      <c r="C152" s="29" t="str">
        <f>Indicators!C152</f>
        <v>K-6</v>
      </c>
      <c r="D152" s="29" t="str">
        <f>Indicators!D152</f>
        <v>Yes</v>
      </c>
      <c r="E152" s="29" t="str">
        <f>Identification!K152</f>
        <v>No</v>
      </c>
      <c r="F152" s="29" t="str">
        <f>Identification!R152</f>
        <v>No</v>
      </c>
      <c r="G152" s="29" t="str">
        <f>Identification!Y152</f>
        <v>No</v>
      </c>
      <c r="H152" s="43">
        <f>IF(Indicators!E152&lt;&gt;"", Indicators!E152, "")</f>
        <v>50.220264299999997</v>
      </c>
      <c r="I15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2" s="43">
        <f>IF(Indicators!N152&lt;&gt;"", Indicators!N152, "")</f>
        <v>116.1363636</v>
      </c>
      <c r="K15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2" s="43" t="str">
        <f>IF(Indicators!W152&lt;&gt;"", Indicators!W152, "")</f>
        <v/>
      </c>
      <c r="M15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2" s="43">
        <f>IF(Indicators!X152&lt;&gt;"", Indicators!X152, "")</f>
        <v>14.06</v>
      </c>
      <c r="O15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3" spans="1:15" x14ac:dyDescent="0.25">
      <c r="A153" s="97" t="str">
        <f>Indicators!A153</f>
        <v>District1036</v>
      </c>
      <c r="B153" s="97" t="str">
        <f>Indicators!B153</f>
        <v>School 1</v>
      </c>
      <c r="C153" s="29" t="str">
        <f>Indicators!C153</f>
        <v>K-8</v>
      </c>
      <c r="D153" s="29" t="str">
        <f>Indicators!D153</f>
        <v>No</v>
      </c>
      <c r="E153" s="29" t="str">
        <f>Identification!K153</f>
        <v>No</v>
      </c>
      <c r="F153" s="29" t="str">
        <f>Identification!R153</f>
        <v>No</v>
      </c>
      <c r="G153" s="29" t="str">
        <f>Identification!Y153</f>
        <v>No</v>
      </c>
      <c r="H153" s="43">
        <f>IF(Indicators!E153&lt;&gt;"", Indicators!E153, "")</f>
        <v>53.086419800000002</v>
      </c>
      <c r="I15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3" s="43">
        <f>IF(Indicators!N153&lt;&gt;"", Indicators!N153, "")</f>
        <v>120.5357143</v>
      </c>
      <c r="K15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53" s="43" t="str">
        <f>IF(Indicators!W153&lt;&gt;"", Indicators!W153, "")</f>
        <v/>
      </c>
      <c r="M15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3" s="43">
        <f>IF(Indicators!X153&lt;&gt;"", Indicators!X153, "")</f>
        <v>20.9</v>
      </c>
      <c r="O15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54" spans="1:15" x14ac:dyDescent="0.25">
      <c r="A154" s="97" t="str">
        <f>Indicators!A154</f>
        <v>District1036</v>
      </c>
      <c r="B154" s="97" t="str">
        <f>Indicators!B154</f>
        <v>School 2</v>
      </c>
      <c r="C154" s="29" t="str">
        <f>Indicators!C154</f>
        <v>K-5</v>
      </c>
      <c r="D154" s="29" t="str">
        <f>Indicators!D154</f>
        <v>No</v>
      </c>
      <c r="E154" s="29" t="str">
        <f>Identification!K154</f>
        <v>No</v>
      </c>
      <c r="F154" s="29" t="str">
        <f>Identification!R154</f>
        <v>No</v>
      </c>
      <c r="G154" s="29" t="str">
        <f>Identification!Y154</f>
        <v>No</v>
      </c>
      <c r="H154" s="43">
        <f>IF(Indicators!E154&lt;&gt;"", Indicators!E154, "")</f>
        <v>52.564102599999998</v>
      </c>
      <c r="I15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4" s="43">
        <f>IF(Indicators!N154&lt;&gt;"", Indicators!N154, "")</f>
        <v>104.92957749999999</v>
      </c>
      <c r="K15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4" s="43" t="str">
        <f>IF(Indicators!W154&lt;&gt;"", Indicators!W154, "")</f>
        <v/>
      </c>
      <c r="M15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4" s="43">
        <f>IF(Indicators!X154&lt;&gt;"", Indicators!X154, "")</f>
        <v>10.95</v>
      </c>
      <c r="O15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5" spans="1:15" x14ac:dyDescent="0.25">
      <c r="A155" s="97" t="str">
        <f>Indicators!A155</f>
        <v>District1036</v>
      </c>
      <c r="B155" s="97" t="str">
        <f>Indicators!B155</f>
        <v>School 3</v>
      </c>
      <c r="C155" s="29" t="str">
        <f>Indicators!C155</f>
        <v>K-3</v>
      </c>
      <c r="D155" s="29" t="str">
        <f>Indicators!D155</f>
        <v>Yes</v>
      </c>
      <c r="E155" s="29" t="str">
        <f>Identification!K155</f>
        <v>No</v>
      </c>
      <c r="F155" s="29" t="str">
        <f>Identification!R155</f>
        <v>No</v>
      </c>
      <c r="G155" s="29" t="str">
        <f>Identification!Y155</f>
        <v>No</v>
      </c>
      <c r="H155" s="43">
        <f>IF(Indicators!E155&lt;&gt;"", Indicators!E155, "")</f>
        <v>41.425389799999998</v>
      </c>
      <c r="I15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55" s="43">
        <f>IF(Indicators!N155&lt;&gt;"", Indicators!N155, "")</f>
        <v>120.1923077</v>
      </c>
      <c r="K15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55" s="43" t="str">
        <f>IF(Indicators!W155&lt;&gt;"", Indicators!W155, "")</f>
        <v/>
      </c>
      <c r="M15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5" s="43">
        <f>IF(Indicators!X155&lt;&gt;"", Indicators!X155, "")</f>
        <v>8.6199999999999992</v>
      </c>
      <c r="O15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56" spans="1:15" x14ac:dyDescent="0.25">
      <c r="A156" s="97" t="str">
        <f>Indicators!A156</f>
        <v>District1036</v>
      </c>
      <c r="B156" s="97" t="str">
        <f>Indicators!B156</f>
        <v>School 4</v>
      </c>
      <c r="C156" s="29" t="str">
        <f>Indicators!C156</f>
        <v>6-8</v>
      </c>
      <c r="D156" s="29" t="str">
        <f>Indicators!D156</f>
        <v>No</v>
      </c>
      <c r="E156" s="29" t="str">
        <f>Identification!K156</f>
        <v>No</v>
      </c>
      <c r="F156" s="29" t="str">
        <f>Identification!R156</f>
        <v>No</v>
      </c>
      <c r="G156" s="29" t="str">
        <f>Identification!Y156</f>
        <v>Yes</v>
      </c>
      <c r="H156" s="43">
        <f>IF(Indicators!E156&lt;&gt;"", Indicators!E156, "")</f>
        <v>35.656213700000002</v>
      </c>
      <c r="I15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56" s="43">
        <f>IF(Indicators!N156&lt;&gt;"", Indicators!N156, "")</f>
        <v>104.1480821</v>
      </c>
      <c r="K15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6" s="43" t="str">
        <f>IF(Indicators!W156&lt;&gt;"", Indicators!W156, "")</f>
        <v/>
      </c>
      <c r="M15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6" s="43">
        <f>IF(Indicators!X156&lt;&gt;"", Indicators!X156, "")</f>
        <v>13.54</v>
      </c>
      <c r="O15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57" spans="1:15" x14ac:dyDescent="0.25">
      <c r="A157" s="97" t="str">
        <f>Indicators!A157</f>
        <v>District1036</v>
      </c>
      <c r="B157" s="97" t="str">
        <f>Indicators!B157</f>
        <v>School 5</v>
      </c>
      <c r="C157" s="29" t="str">
        <f>Indicators!C157</f>
        <v>K-6</v>
      </c>
      <c r="D157" s="29" t="str">
        <f>Indicators!D157</f>
        <v>Yes</v>
      </c>
      <c r="E157" s="29" t="str">
        <f>Identification!K157</f>
        <v>No</v>
      </c>
      <c r="F157" s="29" t="str">
        <f>Identification!R157</f>
        <v>No</v>
      </c>
      <c r="G157" s="29" t="str">
        <f>Identification!Y157</f>
        <v>No</v>
      </c>
      <c r="H157" s="43">
        <f>IF(Indicators!E157&lt;&gt;"", Indicators!E157, "")</f>
        <v>51.149425299999997</v>
      </c>
      <c r="I15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7" s="43">
        <f>IF(Indicators!N157&lt;&gt;"", Indicators!N157, "")</f>
        <v>116.5060241</v>
      </c>
      <c r="K15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7" s="43" t="str">
        <f>IF(Indicators!W157&lt;&gt;"", Indicators!W157, "")</f>
        <v/>
      </c>
      <c r="M15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7" s="43">
        <f>IF(Indicators!X157&lt;&gt;"", Indicators!X157, "")</f>
        <v>9.58</v>
      </c>
      <c r="O15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58" spans="1:15" x14ac:dyDescent="0.25">
      <c r="A158" s="97" t="str">
        <f>Indicators!A158</f>
        <v>District1036</v>
      </c>
      <c r="B158" s="97" t="str">
        <f>Indicators!B158</f>
        <v>School 6</v>
      </c>
      <c r="C158" s="29" t="str">
        <f>Indicators!C158</f>
        <v>7-12</v>
      </c>
      <c r="D158" s="29" t="str">
        <f>Indicators!D158</f>
        <v>Yes</v>
      </c>
      <c r="E158" s="29" t="str">
        <f>Identification!K158</f>
        <v>Yes</v>
      </c>
      <c r="F158" s="29" t="str">
        <f>Identification!R158</f>
        <v>No</v>
      </c>
      <c r="G158" s="29" t="str">
        <f>Identification!Y158</f>
        <v>No</v>
      </c>
      <c r="H158" s="43">
        <f>IF(Indicators!E158&lt;&gt;"", Indicators!E158, "")</f>
        <v>27.173912999999999</v>
      </c>
      <c r="I15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58" s="43">
        <f>IF(Indicators!N158&lt;&gt;"", Indicators!N158, "")</f>
        <v>99.431818199999995</v>
      </c>
      <c r="K15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58" s="43" t="str">
        <f>IF(Indicators!W158&lt;&gt;"", Indicators!W158, "")</f>
        <v/>
      </c>
      <c r="M15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8" s="43">
        <f>IF(Indicators!X158&lt;&gt;"", Indicators!X158, "")</f>
        <v>27.36</v>
      </c>
      <c r="O15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59" spans="1:15" x14ac:dyDescent="0.25">
      <c r="A159" s="97" t="str">
        <f>Indicators!A159</f>
        <v>District1036</v>
      </c>
      <c r="B159" s="97" t="str">
        <f>Indicators!B159</f>
        <v>School 7</v>
      </c>
      <c r="C159" s="29" t="str">
        <f>Indicators!C159</f>
        <v>K-5</v>
      </c>
      <c r="D159" s="29" t="str">
        <f>Indicators!D159</f>
        <v>Yes</v>
      </c>
      <c r="E159" s="29" t="str">
        <f>Identification!K159</f>
        <v>No</v>
      </c>
      <c r="F159" s="29" t="str">
        <f>Identification!R159</f>
        <v>No</v>
      </c>
      <c r="G159" s="29" t="str">
        <f>Identification!Y159</f>
        <v>No</v>
      </c>
      <c r="H159" s="43">
        <f>IF(Indicators!E159&lt;&gt;"", Indicators!E159, "")</f>
        <v>57.0895522</v>
      </c>
      <c r="I15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59" s="43">
        <f>IF(Indicators!N159&lt;&gt;"", Indicators!N159, "")</f>
        <v>116.60516610000001</v>
      </c>
      <c r="K15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59" s="43" t="str">
        <f>IF(Indicators!W159&lt;&gt;"", Indicators!W159, "")</f>
        <v/>
      </c>
      <c r="M15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59" s="43">
        <f>IF(Indicators!X159&lt;&gt;"", Indicators!X159, "")</f>
        <v>12.03</v>
      </c>
      <c r="O15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60" spans="1:15" x14ac:dyDescent="0.25">
      <c r="A160" s="97" t="str">
        <f>Indicators!A160</f>
        <v>District1036</v>
      </c>
      <c r="B160" s="97" t="str">
        <f>Indicators!B160</f>
        <v>School 8</v>
      </c>
      <c r="C160" s="29" t="str">
        <f>Indicators!C160</f>
        <v>K-5</v>
      </c>
      <c r="D160" s="29" t="str">
        <f>Indicators!D160</f>
        <v>Yes</v>
      </c>
      <c r="E160" s="29" t="str">
        <f>Identification!K160</f>
        <v>No</v>
      </c>
      <c r="F160" s="29" t="str">
        <f>Identification!R160</f>
        <v>No</v>
      </c>
      <c r="G160" s="29" t="str">
        <f>Identification!Y160</f>
        <v>No</v>
      </c>
      <c r="H160" s="43">
        <f>IF(Indicators!E160&lt;&gt;"", Indicators!E160, "")</f>
        <v>52.941176499999997</v>
      </c>
      <c r="I16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60" s="43">
        <f>IF(Indicators!N160&lt;&gt;"", Indicators!N160, "")</f>
        <v>117.519685</v>
      </c>
      <c r="K16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0" s="43" t="str">
        <f>IF(Indicators!W160&lt;&gt;"", Indicators!W160, "")</f>
        <v/>
      </c>
      <c r="M16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0" s="43">
        <f>IF(Indicators!X160&lt;&gt;"", Indicators!X160, "")</f>
        <v>7.03</v>
      </c>
      <c r="O16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61" spans="1:15" x14ac:dyDescent="0.25">
      <c r="A161" s="97" t="str">
        <f>Indicators!A161</f>
        <v>District1036</v>
      </c>
      <c r="B161" s="97" t="str">
        <f>Indicators!B161</f>
        <v>School 9</v>
      </c>
      <c r="C161" s="29" t="str">
        <f>Indicators!C161</f>
        <v>K-5</v>
      </c>
      <c r="D161" s="29" t="str">
        <f>Indicators!D161</f>
        <v>Yes</v>
      </c>
      <c r="E161" s="29" t="str">
        <f>Identification!K161</f>
        <v>No</v>
      </c>
      <c r="F161" s="29" t="str">
        <f>Identification!R161</f>
        <v>No</v>
      </c>
      <c r="G161" s="29" t="str">
        <f>Identification!Y161</f>
        <v>No</v>
      </c>
      <c r="H161" s="43">
        <f>IF(Indicators!E161&lt;&gt;"", Indicators!E161, "")</f>
        <v>45.614035100000002</v>
      </c>
      <c r="I16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61" s="43">
        <f>IF(Indicators!N161&lt;&gt;"", Indicators!N161, "")</f>
        <v>109.8214286</v>
      </c>
      <c r="K16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1" s="43" t="str">
        <f>IF(Indicators!W161&lt;&gt;"", Indicators!W161, "")</f>
        <v/>
      </c>
      <c r="M16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1" s="43">
        <f>IF(Indicators!X161&lt;&gt;"", Indicators!X161, "")</f>
        <v>8.33</v>
      </c>
      <c r="O16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62" spans="1:15" x14ac:dyDescent="0.25">
      <c r="A162" s="97" t="str">
        <f>Indicators!A162</f>
        <v>District1036</v>
      </c>
      <c r="B162" s="97" t="str">
        <f>Indicators!B162</f>
        <v>School 10</v>
      </c>
      <c r="C162" s="29" t="str">
        <f>Indicators!C162</f>
        <v>K-8</v>
      </c>
      <c r="D162" s="29" t="str">
        <f>Indicators!D162</f>
        <v>Yes</v>
      </c>
      <c r="E162" s="29" t="str">
        <f>Identification!K162</f>
        <v>No</v>
      </c>
      <c r="F162" s="29" t="str">
        <f>Identification!R162</f>
        <v>No</v>
      </c>
      <c r="G162" s="29" t="str">
        <f>Identification!Y162</f>
        <v>No</v>
      </c>
      <c r="H162" s="43">
        <f>IF(Indicators!E162&lt;&gt;"", Indicators!E162, "")</f>
        <v>54.444444400000002</v>
      </c>
      <c r="I16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62" s="43">
        <f>IF(Indicators!N162&lt;&gt;"", Indicators!N162, "")</f>
        <v>154.4776119</v>
      </c>
      <c r="K16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62" s="43" t="str">
        <f>IF(Indicators!W162&lt;&gt;"", Indicators!W162, "")</f>
        <v/>
      </c>
      <c r="M16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2" s="43">
        <f>IF(Indicators!X162&lt;&gt;"", Indicators!X162, "")</f>
        <v>100</v>
      </c>
      <c r="O16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63" spans="1:15" x14ac:dyDescent="0.25">
      <c r="A163" s="97" t="str">
        <f>Indicators!A163</f>
        <v>District1036</v>
      </c>
      <c r="B163" s="97" t="str">
        <f>Indicators!B163</f>
        <v>School 11</v>
      </c>
      <c r="C163" s="29" t="str">
        <f>Indicators!C163</f>
        <v>K-12</v>
      </c>
      <c r="D163" s="29" t="str">
        <f>Indicators!D163</f>
        <v>Yes</v>
      </c>
      <c r="E163" s="29" t="str">
        <f>Identification!K163</f>
        <v>Yes</v>
      </c>
      <c r="F163" s="29" t="str">
        <f>Identification!R163</f>
        <v>No</v>
      </c>
      <c r="G163" s="29" t="str">
        <f>Identification!Y163</f>
        <v>No</v>
      </c>
      <c r="H163" s="43">
        <f>IF(Indicators!E163&lt;&gt;"", Indicators!E163, "")</f>
        <v>34.108527100000003</v>
      </c>
      <c r="I16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63" s="43">
        <f>IF(Indicators!N163&lt;&gt;"", Indicators!N163, "")</f>
        <v>91.818181800000005</v>
      </c>
      <c r="K16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63" s="43" t="str">
        <f>IF(Indicators!W163&lt;&gt;"", Indicators!W163, "")</f>
        <v/>
      </c>
      <c r="M16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3" s="43">
        <f>IF(Indicators!X163&lt;&gt;"", Indicators!X163, "")</f>
        <v>100</v>
      </c>
      <c r="O16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64" spans="1:15" x14ac:dyDescent="0.25">
      <c r="A164" s="97" t="str">
        <f>Indicators!A164</f>
        <v>District1037</v>
      </c>
      <c r="B164" s="97" t="str">
        <f>Indicators!B164</f>
        <v>School 1</v>
      </c>
      <c r="C164" s="29" t="str">
        <f>Indicators!C164</f>
        <v>K-8</v>
      </c>
      <c r="D164" s="29" t="str">
        <f>Indicators!D164</f>
        <v>Yes</v>
      </c>
      <c r="E164" s="29" t="str">
        <f>Identification!K164</f>
        <v>Yes</v>
      </c>
      <c r="F164" s="29" t="str">
        <f>Identification!R164</f>
        <v>No</v>
      </c>
      <c r="G164" s="29" t="str">
        <f>Identification!Y164</f>
        <v>No</v>
      </c>
      <c r="H164" s="43">
        <f>IF(Indicators!E164&lt;&gt;"", Indicators!E164, "")</f>
        <v>31.6666667</v>
      </c>
      <c r="I16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64" s="43">
        <f>IF(Indicators!N164&lt;&gt;"", Indicators!N164, "")</f>
        <v>100</v>
      </c>
      <c r="K16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4" s="43" t="str">
        <f>IF(Indicators!W164&lt;&gt;"", Indicators!W164, "")</f>
        <v/>
      </c>
      <c r="M16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4" s="43">
        <f>IF(Indicators!X164&lt;&gt;"", Indicators!X164, "")</f>
        <v>30.23</v>
      </c>
      <c r="O16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1</v>
      </c>
    </row>
    <row r="165" spans="1:15" x14ac:dyDescent="0.25">
      <c r="A165" s="97" t="str">
        <f>Indicators!A165</f>
        <v>District1037</v>
      </c>
      <c r="B165" s="97" t="str">
        <f>Indicators!B165</f>
        <v>School 2</v>
      </c>
      <c r="C165" s="29" t="str">
        <f>Indicators!C165</f>
        <v>6-12</v>
      </c>
      <c r="D165" s="29" t="str">
        <f>Indicators!D165</f>
        <v>No</v>
      </c>
      <c r="E165" s="29" t="str">
        <f>Identification!K165</f>
        <v>No</v>
      </c>
      <c r="F165" s="29" t="str">
        <f>Identification!R165</f>
        <v>Yes</v>
      </c>
      <c r="G165" s="29" t="str">
        <f>Identification!Y165</f>
        <v>No</v>
      </c>
      <c r="H165" s="43">
        <f>IF(Indicators!E165&lt;&gt;"", Indicators!E165, "")</f>
        <v>17.1052632</v>
      </c>
      <c r="I16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1</v>
      </c>
      <c r="J165" s="43">
        <f>IF(Indicators!N165&lt;&gt;"", Indicators!N165, "")</f>
        <v>72.463768099999996</v>
      </c>
      <c r="K16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1</v>
      </c>
      <c r="L165" s="43" t="str">
        <f>IF(Indicators!W165&lt;&gt;"", Indicators!W165, "")</f>
        <v/>
      </c>
      <c r="M16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5" s="43">
        <f>IF(Indicators!X165&lt;&gt;"", Indicators!X165, "")</f>
        <v>29.24</v>
      </c>
      <c r="O16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66" spans="1:15" x14ac:dyDescent="0.25">
      <c r="A166" s="97" t="str">
        <f>Indicators!A166</f>
        <v>District1037</v>
      </c>
      <c r="B166" s="97" t="str">
        <f>Indicators!B166</f>
        <v>School 3</v>
      </c>
      <c r="C166" s="29" t="str">
        <f>Indicators!C166</f>
        <v>3-5</v>
      </c>
      <c r="D166" s="29" t="str">
        <f>Indicators!D166</f>
        <v>Yes</v>
      </c>
      <c r="E166" s="29" t="str">
        <f>Identification!K166</f>
        <v>No</v>
      </c>
      <c r="F166" s="29" t="str">
        <f>Identification!R166</f>
        <v>No</v>
      </c>
      <c r="G166" s="29" t="str">
        <f>Identification!Y166</f>
        <v>No</v>
      </c>
      <c r="H166" s="43">
        <f>IF(Indicators!E166&lt;&gt;"", Indicators!E166, "")</f>
        <v>45.081265999999999</v>
      </c>
      <c r="I16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66" s="43">
        <f>IF(Indicators!N166&lt;&gt;"", Indicators!N166, "")</f>
        <v>107.1083172</v>
      </c>
      <c r="K16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6" s="43" t="str">
        <f>IF(Indicators!W166&lt;&gt;"", Indicators!W166, "")</f>
        <v/>
      </c>
      <c r="M16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6" s="43">
        <f>IF(Indicators!X166&lt;&gt;"", Indicators!X166, "")</f>
        <v>10.66</v>
      </c>
      <c r="O16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67" spans="1:15" x14ac:dyDescent="0.25">
      <c r="A167" s="97" t="str">
        <f>Indicators!A167</f>
        <v>District1037</v>
      </c>
      <c r="B167" s="97" t="str">
        <f>Indicators!B167</f>
        <v>School 4</v>
      </c>
      <c r="C167" s="29" t="str">
        <f>Indicators!C167</f>
        <v>K-4</v>
      </c>
      <c r="D167" s="29" t="str">
        <f>Indicators!D167</f>
        <v>Yes</v>
      </c>
      <c r="E167" s="29" t="str">
        <f>Identification!K167</f>
        <v>No</v>
      </c>
      <c r="F167" s="29" t="str">
        <f>Identification!R167</f>
        <v>No</v>
      </c>
      <c r="G167" s="29" t="str">
        <f>Identification!Y167</f>
        <v>No</v>
      </c>
      <c r="H167" s="43">
        <f>IF(Indicators!E167&lt;&gt;"", Indicators!E167, "")</f>
        <v>53.508771899999999</v>
      </c>
      <c r="I16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67" s="43">
        <f>IF(Indicators!N167&lt;&gt;"", Indicators!N167, "")</f>
        <v>118.2051282</v>
      </c>
      <c r="K16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67" s="43" t="str">
        <f>IF(Indicators!W167&lt;&gt;"", Indicators!W167, "")</f>
        <v/>
      </c>
      <c r="M16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7" s="43">
        <f>IF(Indicators!X167&lt;&gt;"", Indicators!X167, "")</f>
        <v>9.3000000000000007</v>
      </c>
      <c r="O16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68" spans="1:15" x14ac:dyDescent="0.25">
      <c r="A168" s="97" t="str">
        <f>Indicators!A168</f>
        <v>District1037</v>
      </c>
      <c r="B168" s="97" t="str">
        <f>Indicators!B168</f>
        <v>School 5</v>
      </c>
      <c r="C168" s="29" t="str">
        <f>Indicators!C168</f>
        <v>6-8</v>
      </c>
      <c r="D168" s="29" t="str">
        <f>Indicators!D168</f>
        <v>Yes</v>
      </c>
      <c r="E168" s="29" t="str">
        <f>Identification!K168</f>
        <v>No</v>
      </c>
      <c r="F168" s="29" t="str">
        <f>Identification!R168</f>
        <v>Yes</v>
      </c>
      <c r="G168" s="29" t="str">
        <f>Identification!Y168</f>
        <v>No</v>
      </c>
      <c r="H168" s="43">
        <f>IF(Indicators!E168&lt;&gt;"", Indicators!E168, "")</f>
        <v>28.395061699999999</v>
      </c>
      <c r="I16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68" s="43">
        <f>IF(Indicators!N168&lt;&gt;"", Indicators!N168, "")</f>
        <v>93.206521699999996</v>
      </c>
      <c r="K16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68" s="43" t="str">
        <f>IF(Indicators!W168&lt;&gt;"", Indicators!W168, "")</f>
        <v/>
      </c>
      <c r="M16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8" s="43">
        <f>IF(Indicators!X168&lt;&gt;"", Indicators!X168, "")</f>
        <v>12.57</v>
      </c>
      <c r="O16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69" spans="1:15" x14ac:dyDescent="0.25">
      <c r="A169" s="97" t="str">
        <f>Indicators!A169</f>
        <v>District1037</v>
      </c>
      <c r="B169" s="97" t="str">
        <f>Indicators!B169</f>
        <v>School 6</v>
      </c>
      <c r="C169" s="29" t="str">
        <f>Indicators!C169</f>
        <v>K-6</v>
      </c>
      <c r="D169" s="29" t="str">
        <f>Indicators!D169</f>
        <v>Yes</v>
      </c>
      <c r="E169" s="29" t="str">
        <f>Identification!K169</f>
        <v>No</v>
      </c>
      <c r="F169" s="29" t="str">
        <f>Identification!R169</f>
        <v>No</v>
      </c>
      <c r="G169" s="29" t="str">
        <f>Identification!Y169</f>
        <v>No</v>
      </c>
      <c r="H169" s="43">
        <f>IF(Indicators!E169&lt;&gt;"", Indicators!E169, "")</f>
        <v>62.5</v>
      </c>
      <c r="I16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69" s="43">
        <f>IF(Indicators!N169&lt;&gt;"", Indicators!N169, "")</f>
        <v>128.33333329999999</v>
      </c>
      <c r="K16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69" s="43" t="str">
        <f>IF(Indicators!W169&lt;&gt;"", Indicators!W169, "")</f>
        <v/>
      </c>
      <c r="M16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69" s="43">
        <f>IF(Indicators!X169&lt;&gt;"", Indicators!X169, "")</f>
        <v>16.96</v>
      </c>
      <c r="O16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0" spans="1:15" x14ac:dyDescent="0.25">
      <c r="A170" s="97" t="str">
        <f>Indicators!A170</f>
        <v>District1037</v>
      </c>
      <c r="B170" s="97" t="str">
        <f>Indicators!B170</f>
        <v>School 7</v>
      </c>
      <c r="C170" s="29" t="str">
        <f>Indicators!C170</f>
        <v>K-6</v>
      </c>
      <c r="D170" s="29" t="str">
        <f>Indicators!D170</f>
        <v>Yes</v>
      </c>
      <c r="E170" s="29" t="str">
        <f>Identification!K170</f>
        <v>No</v>
      </c>
      <c r="F170" s="29" t="str">
        <f>Identification!R170</f>
        <v>No</v>
      </c>
      <c r="G170" s="29" t="str">
        <f>Identification!Y170</f>
        <v>No</v>
      </c>
      <c r="H170" s="43">
        <f>IF(Indicators!E170&lt;&gt;"", Indicators!E170, "")</f>
        <v>49.056603799999998</v>
      </c>
      <c r="I17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70" s="43">
        <f>IF(Indicators!N170&lt;&gt;"", Indicators!N170, "")</f>
        <v>108.33333330000001</v>
      </c>
      <c r="K17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0" s="43" t="str">
        <f>IF(Indicators!W170&lt;&gt;"", Indicators!W170, "")</f>
        <v/>
      </c>
      <c r="M17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0" s="43">
        <f>IF(Indicators!X170&lt;&gt;"", Indicators!X170, "")</f>
        <v>20.22</v>
      </c>
      <c r="O17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71" spans="1:15" x14ac:dyDescent="0.25">
      <c r="A171" s="97" t="str">
        <f>Indicators!A171</f>
        <v>District1037</v>
      </c>
      <c r="B171" s="97" t="str">
        <f>Indicators!B171</f>
        <v>School 8</v>
      </c>
      <c r="C171" s="29" t="str">
        <f>Indicators!C171</f>
        <v>K-8</v>
      </c>
      <c r="D171" s="29" t="str">
        <f>Indicators!D171</f>
        <v>Yes</v>
      </c>
      <c r="E171" s="29" t="str">
        <f>Identification!K171</f>
        <v>No</v>
      </c>
      <c r="F171" s="29" t="str">
        <f>Identification!R171</f>
        <v>No</v>
      </c>
      <c r="G171" s="29" t="str">
        <f>Identification!Y171</f>
        <v>No</v>
      </c>
      <c r="H171" s="43">
        <f>IF(Indicators!E171&lt;&gt;"", Indicators!E171, "")</f>
        <v>34.451219500000001</v>
      </c>
      <c r="I17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71" s="43">
        <f>IF(Indicators!N171&lt;&gt;"", Indicators!N171, "")</f>
        <v>101.66666669999999</v>
      </c>
      <c r="K17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1" s="43" t="str">
        <f>IF(Indicators!W171&lt;&gt;"", Indicators!W171, "")</f>
        <v/>
      </c>
      <c r="M17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1" s="43">
        <f>IF(Indicators!X171&lt;&gt;"", Indicators!X171, "")</f>
        <v>15.77</v>
      </c>
      <c r="O17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2" spans="1:15" x14ac:dyDescent="0.25">
      <c r="A172" s="97" t="str">
        <f>Indicators!A172</f>
        <v>District1038</v>
      </c>
      <c r="B172" s="97" t="str">
        <f>Indicators!B172</f>
        <v>School 1</v>
      </c>
      <c r="C172" s="29" t="str">
        <f>Indicators!C172</f>
        <v>6-8</v>
      </c>
      <c r="D172" s="29" t="str">
        <f>Indicators!D172</f>
        <v>No</v>
      </c>
      <c r="E172" s="29" t="str">
        <f>Identification!K172</f>
        <v>No</v>
      </c>
      <c r="F172" s="29" t="str">
        <f>Identification!R172</f>
        <v>No</v>
      </c>
      <c r="G172" s="29" t="str">
        <f>Identification!Y172</f>
        <v>Yes</v>
      </c>
      <c r="H172" s="43">
        <f>IF(Indicators!E172&lt;&gt;"", Indicators!E172, "")</f>
        <v>31.620553399999999</v>
      </c>
      <c r="I17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72" s="43">
        <f>IF(Indicators!N172&lt;&gt;"", Indicators!N172, "")</f>
        <v>102.4822695</v>
      </c>
      <c r="K17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2" s="43" t="str">
        <f>IF(Indicators!W172&lt;&gt;"", Indicators!W172, "")</f>
        <v/>
      </c>
      <c r="M17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2" s="43">
        <f>IF(Indicators!X172&lt;&gt;"", Indicators!X172, "")</f>
        <v>19.64</v>
      </c>
      <c r="O17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3" spans="1:15" x14ac:dyDescent="0.25">
      <c r="A173" s="97" t="str">
        <f>Indicators!A173</f>
        <v>District1038</v>
      </c>
      <c r="B173" s="97" t="str">
        <f>Indicators!B173</f>
        <v>School 2</v>
      </c>
      <c r="C173" s="29" t="str">
        <f>Indicators!C173</f>
        <v>K-12</v>
      </c>
      <c r="D173" s="29" t="str">
        <f>Indicators!D173</f>
        <v>Yes</v>
      </c>
      <c r="E173" s="29" t="str">
        <f>Identification!K173</f>
        <v>No</v>
      </c>
      <c r="F173" s="29" t="str">
        <f>Identification!R173</f>
        <v>No</v>
      </c>
      <c r="G173" s="29" t="str">
        <f>Identification!Y173</f>
        <v>No</v>
      </c>
      <c r="H173" s="43">
        <f>IF(Indicators!E173&lt;&gt;"", Indicators!E173, "")</f>
        <v>48.913043500000001</v>
      </c>
      <c r="I17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73" s="43">
        <f>IF(Indicators!N173&lt;&gt;"", Indicators!N173, "")</f>
        <v>120.1388889</v>
      </c>
      <c r="K17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73" s="43" t="str">
        <f>IF(Indicators!W173&lt;&gt;"", Indicators!W173, "")</f>
        <v/>
      </c>
      <c r="M17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3" s="43">
        <f>IF(Indicators!X173&lt;&gt;"", Indicators!X173, "")</f>
        <v>24.18</v>
      </c>
      <c r="O17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74" spans="1:15" x14ac:dyDescent="0.25">
      <c r="A174" s="97" t="str">
        <f>Indicators!A174</f>
        <v>District1038</v>
      </c>
      <c r="B174" s="97" t="str">
        <f>Indicators!B174</f>
        <v>School 3</v>
      </c>
      <c r="C174" s="29" t="str">
        <f>Indicators!C174</f>
        <v>K-4</v>
      </c>
      <c r="D174" s="29" t="str">
        <f>Indicators!D174</f>
        <v>Yes</v>
      </c>
      <c r="E174" s="29" t="str">
        <f>Identification!K174</f>
        <v>No</v>
      </c>
      <c r="F174" s="29" t="str">
        <f>Identification!R174</f>
        <v>No</v>
      </c>
      <c r="G174" s="29" t="str">
        <f>Identification!Y174</f>
        <v>No</v>
      </c>
      <c r="H174" s="43">
        <f>IF(Indicators!E174&lt;&gt;"", Indicators!E174, "")</f>
        <v>58.217270200000002</v>
      </c>
      <c r="I17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74" s="43">
        <f>IF(Indicators!N174&lt;&gt;"", Indicators!N174, "")</f>
        <v>120.7352941</v>
      </c>
      <c r="K17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74" s="43" t="str">
        <f>IF(Indicators!W174&lt;&gt;"", Indicators!W174, "")</f>
        <v/>
      </c>
      <c r="M17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4" s="43">
        <f>IF(Indicators!X174&lt;&gt;"", Indicators!X174, "")</f>
        <v>9.7799999999999994</v>
      </c>
      <c r="O17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75" spans="1:15" x14ac:dyDescent="0.25">
      <c r="A175" s="97" t="str">
        <f>Indicators!A175</f>
        <v>District1039</v>
      </c>
      <c r="B175" s="97" t="str">
        <f>Indicators!B175</f>
        <v>School 1</v>
      </c>
      <c r="C175" s="29" t="str">
        <f>Indicators!C175</f>
        <v>3-5</v>
      </c>
      <c r="D175" s="29" t="str">
        <f>Indicators!D175</f>
        <v>Yes</v>
      </c>
      <c r="E175" s="29" t="str">
        <f>Identification!K175</f>
        <v>No</v>
      </c>
      <c r="F175" s="29" t="str">
        <f>Identification!R175</f>
        <v>No</v>
      </c>
      <c r="G175" s="29" t="str">
        <f>Identification!Y175</f>
        <v>Yes</v>
      </c>
      <c r="H175" s="43">
        <f>IF(Indicators!E175&lt;&gt;"", Indicators!E175, "")</f>
        <v>39.722863699999998</v>
      </c>
      <c r="I17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75" s="43">
        <f>IF(Indicators!N175&lt;&gt;"", Indicators!N175, "")</f>
        <v>107.3710074</v>
      </c>
      <c r="K17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5" s="43" t="str">
        <f>IF(Indicators!W175&lt;&gt;"", Indicators!W175, "")</f>
        <v/>
      </c>
      <c r="M17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5" s="43">
        <f>IF(Indicators!X175&lt;&gt;"", Indicators!X175, "")</f>
        <v>19.75</v>
      </c>
      <c r="O17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6" spans="1:15" x14ac:dyDescent="0.25">
      <c r="A176" s="97" t="str">
        <f>Indicators!A176</f>
        <v>District1039</v>
      </c>
      <c r="B176" s="97" t="str">
        <f>Indicators!B176</f>
        <v>School 2</v>
      </c>
      <c r="C176" s="29" t="str">
        <f>Indicators!C176</f>
        <v>K-4</v>
      </c>
      <c r="D176" s="29" t="str">
        <f>Indicators!D176</f>
        <v>Yes</v>
      </c>
      <c r="E176" s="29" t="str">
        <f>Identification!K176</f>
        <v>No</v>
      </c>
      <c r="F176" s="29" t="str">
        <f>Identification!R176</f>
        <v>No</v>
      </c>
      <c r="G176" s="29" t="str">
        <f>Identification!Y176</f>
        <v>No</v>
      </c>
      <c r="H176" s="43">
        <f>IF(Indicators!E176&lt;&gt;"", Indicators!E176, "")</f>
        <v>55.2083333</v>
      </c>
      <c r="I17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76" s="43">
        <f>IF(Indicators!N176&lt;&gt;"", Indicators!N176, "")</f>
        <v>119.6491228</v>
      </c>
      <c r="K17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6" s="43" t="str">
        <f>IF(Indicators!W176&lt;&gt;"", Indicators!W176, "")</f>
        <v/>
      </c>
      <c r="M17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6" s="43">
        <f>IF(Indicators!X176&lt;&gt;"", Indicators!X176, "")</f>
        <v>12.27</v>
      </c>
      <c r="O17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7" spans="1:15" x14ac:dyDescent="0.25">
      <c r="A177" s="97" t="str">
        <f>Indicators!A177</f>
        <v>District1039</v>
      </c>
      <c r="B177" s="97" t="str">
        <f>Indicators!B177</f>
        <v>School 3</v>
      </c>
      <c r="C177" s="29" t="str">
        <f>Indicators!C177</f>
        <v>K-8</v>
      </c>
      <c r="D177" s="29" t="str">
        <f>Indicators!D177</f>
        <v>Yes</v>
      </c>
      <c r="E177" s="29" t="str">
        <f>Identification!K177</f>
        <v>No</v>
      </c>
      <c r="F177" s="29" t="str">
        <f>Identification!R177</f>
        <v>No</v>
      </c>
      <c r="G177" s="29" t="str">
        <f>Identification!Y177</f>
        <v>No</v>
      </c>
      <c r="H177" s="43">
        <f>IF(Indicators!E177&lt;&gt;"", Indicators!E177, "")</f>
        <v>53.092783500000003</v>
      </c>
      <c r="I17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77" s="43">
        <f>IF(Indicators!N177&lt;&gt;"", Indicators!N177, "")</f>
        <v>110.443038</v>
      </c>
      <c r="K17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7" s="43" t="str">
        <f>IF(Indicators!W177&lt;&gt;"", Indicators!W177, "")</f>
        <v/>
      </c>
      <c r="M17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7" s="43">
        <f>IF(Indicators!X177&lt;&gt;"", Indicators!X177, "")</f>
        <v>22.82</v>
      </c>
      <c r="O17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78" spans="1:15" x14ac:dyDescent="0.25">
      <c r="A178" s="97" t="str">
        <f>Indicators!A178</f>
        <v>District1039</v>
      </c>
      <c r="B178" s="97" t="str">
        <f>Indicators!B178</f>
        <v>School 4</v>
      </c>
      <c r="C178" s="29" t="str">
        <f>Indicators!C178</f>
        <v>K-8</v>
      </c>
      <c r="D178" s="29" t="str">
        <f>Indicators!D178</f>
        <v>Yes</v>
      </c>
      <c r="E178" s="29" t="str">
        <f>Identification!K178</f>
        <v>No</v>
      </c>
      <c r="F178" s="29" t="str">
        <f>Identification!R178</f>
        <v>Yes</v>
      </c>
      <c r="G178" s="29" t="str">
        <f>Identification!Y178</f>
        <v>No</v>
      </c>
      <c r="H178" s="43">
        <f>IF(Indicators!E178&lt;&gt;"", Indicators!E178, "")</f>
        <v>39.887640400000002</v>
      </c>
      <c r="I17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78" s="43">
        <f>IF(Indicators!N178&lt;&gt;"", Indicators!N178, "")</f>
        <v>99.647887299999994</v>
      </c>
      <c r="K17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78" s="43" t="str">
        <f>IF(Indicators!W178&lt;&gt;"", Indicators!W178, "")</f>
        <v/>
      </c>
      <c r="M17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8" s="43">
        <f>IF(Indicators!X178&lt;&gt;"", Indicators!X178, "")</f>
        <v>14.58</v>
      </c>
      <c r="O17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79" spans="1:15" x14ac:dyDescent="0.25">
      <c r="A179" s="97" t="str">
        <f>Indicators!A179</f>
        <v>District1039</v>
      </c>
      <c r="B179" s="97" t="str">
        <f>Indicators!B179</f>
        <v>School 5</v>
      </c>
      <c r="C179" s="29" t="str">
        <f>Indicators!C179</f>
        <v>K-5</v>
      </c>
      <c r="D179" s="29" t="str">
        <f>Indicators!D179</f>
        <v>No</v>
      </c>
      <c r="E179" s="29" t="str">
        <f>Identification!K179</f>
        <v>No</v>
      </c>
      <c r="F179" s="29" t="str">
        <f>Identification!R179</f>
        <v>No</v>
      </c>
      <c r="G179" s="29" t="str">
        <f>Identification!Y179</f>
        <v>No</v>
      </c>
      <c r="H179" s="43">
        <f>IF(Indicators!E179&lt;&gt;"", Indicators!E179, "")</f>
        <v>57.142857100000001</v>
      </c>
      <c r="I17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79" s="43">
        <f>IF(Indicators!N179&lt;&gt;"", Indicators!N179, "")</f>
        <v>114.55399060000001</v>
      </c>
      <c r="K17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79" s="43" t="str">
        <f>IF(Indicators!W179&lt;&gt;"", Indicators!W179, "")</f>
        <v/>
      </c>
      <c r="M17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79" s="43">
        <f>IF(Indicators!X179&lt;&gt;"", Indicators!X179, "")</f>
        <v>4.38</v>
      </c>
      <c r="O17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180" spans="1:15" x14ac:dyDescent="0.25">
      <c r="A180" s="97" t="str">
        <f>Indicators!A180</f>
        <v>District1039</v>
      </c>
      <c r="B180" s="97" t="str">
        <f>Indicators!B180</f>
        <v>School 6</v>
      </c>
      <c r="C180" s="29" t="str">
        <f>Indicators!C180</f>
        <v>K-8</v>
      </c>
      <c r="D180" s="29" t="str">
        <f>Indicators!D180</f>
        <v>Yes</v>
      </c>
      <c r="E180" s="29" t="str">
        <f>Identification!K180</f>
        <v>No</v>
      </c>
      <c r="F180" s="29" t="str">
        <f>Identification!R180</f>
        <v>No</v>
      </c>
      <c r="G180" s="29" t="str">
        <f>Identification!Y180</f>
        <v>No</v>
      </c>
      <c r="H180" s="43">
        <f>IF(Indicators!E180&lt;&gt;"", Indicators!E180, "")</f>
        <v>30.555555600000002</v>
      </c>
      <c r="I18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80" s="43">
        <f>IF(Indicators!N180&lt;&gt;"", Indicators!N180, "")</f>
        <v>108.7025316</v>
      </c>
      <c r="K18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0" s="43" t="str">
        <f>IF(Indicators!W180&lt;&gt;"", Indicators!W180, "")</f>
        <v/>
      </c>
      <c r="M18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0" s="43">
        <f>IF(Indicators!X180&lt;&gt;"", Indicators!X180, "")</f>
        <v>19.510000000000002</v>
      </c>
      <c r="O18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1" spans="1:15" x14ac:dyDescent="0.25">
      <c r="A181" s="97" t="str">
        <f>Indicators!A181</f>
        <v>District1039</v>
      </c>
      <c r="B181" s="97" t="str">
        <f>Indicators!B181</f>
        <v>School 7</v>
      </c>
      <c r="C181" s="29" t="str">
        <f>Indicators!C181</f>
        <v>7-12</v>
      </c>
      <c r="D181" s="29" t="str">
        <f>Indicators!D181</f>
        <v>No</v>
      </c>
      <c r="E181" s="29" t="str">
        <f>Identification!K181</f>
        <v>No</v>
      </c>
      <c r="F181" s="29" t="str">
        <f>Identification!R181</f>
        <v>No</v>
      </c>
      <c r="G181" s="29" t="str">
        <f>Identification!Y181</f>
        <v>Yes</v>
      </c>
      <c r="H181" s="43">
        <f>IF(Indicators!E181&lt;&gt;"", Indicators!E181, "")</f>
        <v>37.5</v>
      </c>
      <c r="I18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81" s="43">
        <f>IF(Indicators!N181&lt;&gt;"", Indicators!N181, "")</f>
        <v>102.7027027</v>
      </c>
      <c r="K18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1" s="43" t="str">
        <f>IF(Indicators!W181&lt;&gt;"", Indicators!W181, "")</f>
        <v/>
      </c>
      <c r="M18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1" s="43">
        <f>IF(Indicators!X181&lt;&gt;"", Indicators!X181, "")</f>
        <v>28.72</v>
      </c>
      <c r="O18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82" spans="1:15" x14ac:dyDescent="0.25">
      <c r="A182" s="97" t="str">
        <f>Indicators!A182</f>
        <v>District1040</v>
      </c>
      <c r="B182" s="97" t="str">
        <f>Indicators!B182</f>
        <v>School 1</v>
      </c>
      <c r="C182" s="29" t="str">
        <f>Indicators!C182</f>
        <v>K-5</v>
      </c>
      <c r="D182" s="29" t="str">
        <f>Indicators!D182</f>
        <v>Yes</v>
      </c>
      <c r="E182" s="29" t="str">
        <f>Identification!K182</f>
        <v>No</v>
      </c>
      <c r="F182" s="29" t="str">
        <f>Identification!R182</f>
        <v>No</v>
      </c>
      <c r="G182" s="29" t="str">
        <f>Identification!Y182</f>
        <v>No</v>
      </c>
      <c r="H182" s="43">
        <f>IF(Indicators!E182&lt;&gt;"", Indicators!E182, "")</f>
        <v>57.295373699999999</v>
      </c>
      <c r="I18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82" s="43">
        <f>IF(Indicators!N182&lt;&gt;"", Indicators!N182, "")</f>
        <v>125.2964427</v>
      </c>
      <c r="K18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82" s="43" t="str">
        <f>IF(Indicators!W182&lt;&gt;"", Indicators!W182, "")</f>
        <v/>
      </c>
      <c r="M18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2" s="43">
        <f>IF(Indicators!X182&lt;&gt;"", Indicators!X182, "")</f>
        <v>6.92</v>
      </c>
      <c r="O18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83" spans="1:15" x14ac:dyDescent="0.25">
      <c r="A183" s="97" t="str">
        <f>Indicators!A183</f>
        <v>District1040</v>
      </c>
      <c r="B183" s="97" t="str">
        <f>Indicators!B183</f>
        <v>School 2</v>
      </c>
      <c r="C183" s="29" t="str">
        <f>Indicators!C183</f>
        <v>K-8</v>
      </c>
      <c r="D183" s="29" t="str">
        <f>Indicators!D183</f>
        <v>Yes</v>
      </c>
      <c r="E183" s="29" t="str">
        <f>Identification!K183</f>
        <v>No</v>
      </c>
      <c r="F183" s="29" t="str">
        <f>Identification!R183</f>
        <v>No</v>
      </c>
      <c r="G183" s="29" t="str">
        <f>Identification!Y183</f>
        <v>No</v>
      </c>
      <c r="H183" s="43">
        <f>IF(Indicators!E183&lt;&gt;"", Indicators!E183, "")</f>
        <v>35</v>
      </c>
      <c r="I18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83" s="43">
        <f>IF(Indicators!N183&lt;&gt;"", Indicators!N183, "")</f>
        <v>112.195122</v>
      </c>
      <c r="K18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3" s="43" t="str">
        <f>IF(Indicators!W183&lt;&gt;"", Indicators!W183, "")</f>
        <v/>
      </c>
      <c r="M18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3" s="43">
        <f>IF(Indicators!X183&lt;&gt;"", Indicators!X183, "")</f>
        <v>11</v>
      </c>
      <c r="O18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4" spans="1:15" x14ac:dyDescent="0.25">
      <c r="A184" s="97" t="str">
        <f>Indicators!A184</f>
        <v>District1040</v>
      </c>
      <c r="B184" s="97" t="str">
        <f>Indicators!B184</f>
        <v>School 3</v>
      </c>
      <c r="C184" s="29" t="str">
        <f>Indicators!C184</f>
        <v>6-12</v>
      </c>
      <c r="D184" s="29" t="str">
        <f>Indicators!D184</f>
        <v>No</v>
      </c>
      <c r="E184" s="29" t="str">
        <f>Identification!K184</f>
        <v>No</v>
      </c>
      <c r="F184" s="29" t="str">
        <f>Identification!R184</f>
        <v>No</v>
      </c>
      <c r="G184" s="29" t="str">
        <f>Identification!Y184</f>
        <v>Yes</v>
      </c>
      <c r="H184" s="43">
        <f>IF(Indicators!E184&lt;&gt;"", Indicators!E184, "")</f>
        <v>36.697247699999998</v>
      </c>
      <c r="I18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84" s="43">
        <f>IF(Indicators!N184&lt;&gt;"", Indicators!N184, "")</f>
        <v>102.91666669999999</v>
      </c>
      <c r="K18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4" s="43" t="str">
        <f>IF(Indicators!W184&lt;&gt;"", Indicators!W184, "")</f>
        <v/>
      </c>
      <c r="M18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4" s="43">
        <f>IF(Indicators!X184&lt;&gt;"", Indicators!X184, "")</f>
        <v>22.71</v>
      </c>
      <c r="O18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2</v>
      </c>
    </row>
    <row r="185" spans="1:15" x14ac:dyDescent="0.25">
      <c r="A185" s="97" t="str">
        <f>Indicators!A185</f>
        <v>District1040</v>
      </c>
      <c r="B185" s="97" t="str">
        <f>Indicators!B185</f>
        <v>School 4</v>
      </c>
      <c r="C185" s="29" t="str">
        <f>Indicators!C185</f>
        <v>7-8</v>
      </c>
      <c r="D185" s="29" t="str">
        <f>Indicators!D185</f>
        <v>No</v>
      </c>
      <c r="E185" s="29" t="str">
        <f>Identification!K185</f>
        <v>No</v>
      </c>
      <c r="F185" s="29" t="str">
        <f>Identification!R185</f>
        <v>No</v>
      </c>
      <c r="G185" s="29" t="str">
        <f>Identification!Y185</f>
        <v>No</v>
      </c>
      <c r="H185" s="43">
        <f>IF(Indicators!E185&lt;&gt;"", Indicators!E185, "")</f>
        <v>50.340136100000002</v>
      </c>
      <c r="I18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85" s="43">
        <f>IF(Indicators!N185&lt;&gt;"", Indicators!N185, "")</f>
        <v>115.94202900000001</v>
      </c>
      <c r="K18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85" s="43" t="str">
        <f>IF(Indicators!W185&lt;&gt;"", Indicators!W185, "")</f>
        <v/>
      </c>
      <c r="M18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5" s="43">
        <f>IF(Indicators!X185&lt;&gt;"", Indicators!X185, "")</f>
        <v>13.64</v>
      </c>
      <c r="O18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6" spans="1:15" x14ac:dyDescent="0.25">
      <c r="A186" s="97" t="str">
        <f>Indicators!A186</f>
        <v>District1040</v>
      </c>
      <c r="B186" s="97" t="str">
        <f>Indicators!B186</f>
        <v>School 5</v>
      </c>
      <c r="C186" s="29" t="str">
        <f>Indicators!C186</f>
        <v>K-3</v>
      </c>
      <c r="D186" s="29" t="str">
        <f>Indicators!D186</f>
        <v>Yes</v>
      </c>
      <c r="E186" s="29" t="str">
        <f>Identification!K186</f>
        <v>No</v>
      </c>
      <c r="F186" s="29" t="str">
        <f>Identification!R186</f>
        <v>No</v>
      </c>
      <c r="G186" s="29" t="str">
        <f>Identification!Y186</f>
        <v>No</v>
      </c>
      <c r="H186" s="43">
        <f>IF(Indicators!E186&lt;&gt;"", Indicators!E186, "")</f>
        <v>41.129032299999999</v>
      </c>
      <c r="I18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86" s="43">
        <f>IF(Indicators!N186&lt;&gt;"", Indicators!N186, "")</f>
        <v>84.615384599999999</v>
      </c>
      <c r="K18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86" s="43" t="str">
        <f>IF(Indicators!W186&lt;&gt;"", Indicators!W186, "")</f>
        <v/>
      </c>
      <c r="M18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6" s="43">
        <f>IF(Indicators!X186&lt;&gt;"", Indicators!X186, "")</f>
        <v>19.170000000000002</v>
      </c>
      <c r="O18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7" spans="1:15" x14ac:dyDescent="0.25">
      <c r="A187" s="97" t="str">
        <f>Indicators!A187</f>
        <v>District1040</v>
      </c>
      <c r="B187" s="97" t="str">
        <f>Indicators!B187</f>
        <v>School 6</v>
      </c>
      <c r="C187" s="29" t="str">
        <f>Indicators!C187</f>
        <v>6-8</v>
      </c>
      <c r="D187" s="29" t="str">
        <f>Indicators!D187</f>
        <v>No</v>
      </c>
      <c r="E187" s="29" t="str">
        <f>Identification!K187</f>
        <v>No</v>
      </c>
      <c r="F187" s="29" t="str">
        <f>Identification!R187</f>
        <v>No</v>
      </c>
      <c r="G187" s="29" t="str">
        <f>Identification!Y187</f>
        <v>No</v>
      </c>
      <c r="H187" s="43">
        <f>IF(Indicators!E187&lt;&gt;"", Indicators!E187, "")</f>
        <v>56.589724500000003</v>
      </c>
      <c r="I18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87" s="43">
        <f>IF(Indicators!N187&lt;&gt;"", Indicators!N187, "")</f>
        <v>134.15730339999999</v>
      </c>
      <c r="K18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87" s="43" t="str">
        <f>IF(Indicators!W187&lt;&gt;"", Indicators!W187, "")</f>
        <v/>
      </c>
      <c r="M18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87" s="43">
        <f>IF(Indicators!X187&lt;&gt;"", Indicators!X187, "")</f>
        <v>7.53</v>
      </c>
      <c r="O18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88" spans="1:15" x14ac:dyDescent="0.25">
      <c r="A188" s="97" t="str">
        <f>Indicators!A188</f>
        <v>District1040</v>
      </c>
      <c r="B188" s="97" t="str">
        <f>Indicators!B188</f>
        <v>School 7</v>
      </c>
      <c r="C188" s="29" t="str">
        <f>Indicators!C188</f>
        <v>K-6</v>
      </c>
      <c r="D188" s="29" t="str">
        <f>Indicators!D188</f>
        <v>Yes</v>
      </c>
      <c r="E188" s="29" t="str">
        <f>Identification!K188</f>
        <v>No</v>
      </c>
      <c r="F188" s="29" t="str">
        <f>Identification!R188</f>
        <v>Yes</v>
      </c>
      <c r="G188" s="29" t="str">
        <f>Identification!Y188</f>
        <v>No</v>
      </c>
      <c r="H188" s="43">
        <f>IF(Indicators!E188&lt;&gt;"", Indicators!E188, "")</f>
        <v>32.038834999999999</v>
      </c>
      <c r="I18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88" s="43">
        <f>IF(Indicators!N188&lt;&gt;"", Indicators!N188, "")</f>
        <v>90.1234568</v>
      </c>
      <c r="K18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88" s="43">
        <f>IF(Indicators!W188&lt;&gt;"", Indicators!W188, "")</f>
        <v>74.599556800000002</v>
      </c>
      <c r="M18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3</v>
      </c>
      <c r="N188" s="43">
        <f>IF(Indicators!X188&lt;&gt;"", Indicators!X188, "")</f>
        <v>15.93</v>
      </c>
      <c r="O18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89" spans="1:15" x14ac:dyDescent="0.25">
      <c r="A189" s="97" t="str">
        <f>Indicators!A189</f>
        <v>District1040</v>
      </c>
      <c r="B189" s="97" t="str">
        <f>Indicators!B189</f>
        <v>School 8</v>
      </c>
      <c r="C189" s="29" t="str">
        <f>Indicators!C189</f>
        <v>K-5</v>
      </c>
      <c r="D189" s="29" t="str">
        <f>Indicators!D189</f>
        <v>Yes</v>
      </c>
      <c r="E189" s="29" t="str">
        <f>Identification!K189</f>
        <v>No</v>
      </c>
      <c r="F189" s="29" t="str">
        <f>Identification!R189</f>
        <v>No</v>
      </c>
      <c r="G189" s="29" t="str">
        <f>Identification!Y189</f>
        <v>No</v>
      </c>
      <c r="H189" s="43">
        <f>IF(Indicators!E189&lt;&gt;"", Indicators!E189, "")</f>
        <v>79.802955699999998</v>
      </c>
      <c r="I18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89" s="43">
        <f>IF(Indicators!N189&lt;&gt;"", Indicators!N189, "")</f>
        <v>151.06837609999999</v>
      </c>
      <c r="K18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89" s="43">
        <f>IF(Indicators!W189&lt;&gt;"", Indicators!W189, "")</f>
        <v>91.418271000000004</v>
      </c>
      <c r="M18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Level 4</v>
      </c>
      <c r="N189" s="43">
        <f>IF(Indicators!X189&lt;&gt;"", Indicators!X189, "")</f>
        <v>3.2</v>
      </c>
      <c r="O18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190" spans="1:15" x14ac:dyDescent="0.25">
      <c r="A190" s="97" t="str">
        <f>Indicators!A190</f>
        <v>District1041</v>
      </c>
      <c r="B190" s="97" t="str">
        <f>Indicators!B190</f>
        <v>School 1</v>
      </c>
      <c r="C190" s="29" t="str">
        <f>Indicators!C190</f>
        <v>K-8</v>
      </c>
      <c r="D190" s="29" t="str">
        <f>Indicators!D190</f>
        <v>Yes</v>
      </c>
      <c r="E190" s="29" t="str">
        <f>Identification!K190</f>
        <v>No</v>
      </c>
      <c r="F190" s="29" t="str">
        <f>Identification!R190</f>
        <v>No</v>
      </c>
      <c r="G190" s="29" t="str">
        <f>Identification!Y190</f>
        <v>No</v>
      </c>
      <c r="H190" s="43">
        <f>IF(Indicators!E190&lt;&gt;"", Indicators!E190, "")</f>
        <v>42.6056338</v>
      </c>
      <c r="I19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90" s="43">
        <f>IF(Indicators!N190&lt;&gt;"", Indicators!N190, "")</f>
        <v>117.0560748</v>
      </c>
      <c r="K19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90" s="43" t="str">
        <f>IF(Indicators!W190&lt;&gt;"", Indicators!W190, "")</f>
        <v/>
      </c>
      <c r="M19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0" s="43">
        <f>IF(Indicators!X190&lt;&gt;"", Indicators!X190, "")</f>
        <v>4.09</v>
      </c>
      <c r="O19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5</v>
      </c>
    </row>
    <row r="191" spans="1:15" x14ac:dyDescent="0.25">
      <c r="A191" s="97" t="str">
        <f>Indicators!A191</f>
        <v>District1041</v>
      </c>
      <c r="B191" s="97" t="str">
        <f>Indicators!B191</f>
        <v>School 2</v>
      </c>
      <c r="C191" s="29" t="str">
        <f>Indicators!C191</f>
        <v>K-8</v>
      </c>
      <c r="D191" s="29" t="str">
        <f>Indicators!D191</f>
        <v>Yes</v>
      </c>
      <c r="E191" s="29" t="str">
        <f>Identification!K191</f>
        <v>No</v>
      </c>
      <c r="F191" s="29" t="str">
        <f>Identification!R191</f>
        <v>Yes</v>
      </c>
      <c r="G191" s="29" t="str">
        <f>Identification!Y191</f>
        <v>No</v>
      </c>
      <c r="H191" s="43">
        <f>IF(Indicators!E191&lt;&gt;"", Indicators!E191, "")</f>
        <v>29.0836653</v>
      </c>
      <c r="I19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91" s="43">
        <f>IF(Indicators!N191&lt;&gt;"", Indicators!N191, "")</f>
        <v>85.897435900000005</v>
      </c>
      <c r="K19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91" s="43" t="str">
        <f>IF(Indicators!W191&lt;&gt;"", Indicators!W191, "")</f>
        <v/>
      </c>
      <c r="M19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1" s="43">
        <f>IF(Indicators!X191&lt;&gt;"", Indicators!X191, "")</f>
        <v>17.43</v>
      </c>
      <c r="O19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2" spans="1:15" x14ac:dyDescent="0.25">
      <c r="A192" s="97" t="str">
        <f>Indicators!A192</f>
        <v>District1041</v>
      </c>
      <c r="B192" s="97" t="str">
        <f>Indicators!B192</f>
        <v>School 3</v>
      </c>
      <c r="C192" s="29" t="str">
        <f>Indicators!C192</f>
        <v>K-3</v>
      </c>
      <c r="D192" s="29" t="str">
        <f>Indicators!D192</f>
        <v>Yes</v>
      </c>
      <c r="E192" s="29" t="str">
        <f>Identification!K192</f>
        <v>No</v>
      </c>
      <c r="F192" s="29" t="str">
        <f>Identification!R192</f>
        <v>No</v>
      </c>
      <c r="G192" s="29" t="str">
        <f>Identification!Y192</f>
        <v>No</v>
      </c>
      <c r="H192" s="43">
        <f>IF(Indicators!E192&lt;&gt;"", Indicators!E192, "")</f>
        <v>58.6206897</v>
      </c>
      <c r="I19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92" s="43">
        <f>IF(Indicators!N192&lt;&gt;"", Indicators!N192, "")</f>
        <v>147.5</v>
      </c>
      <c r="K19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92" s="43" t="str">
        <f>IF(Indicators!W192&lt;&gt;"", Indicators!W192, "")</f>
        <v/>
      </c>
      <c r="M19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2" s="43">
        <f>IF(Indicators!X192&lt;&gt;"", Indicators!X192, "")</f>
        <v>10.36</v>
      </c>
      <c r="O19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3" spans="1:15" x14ac:dyDescent="0.25">
      <c r="A193" s="97" t="str">
        <f>Indicators!A193</f>
        <v>District1042</v>
      </c>
      <c r="B193" s="97" t="str">
        <f>Indicators!B193</f>
        <v>School 1</v>
      </c>
      <c r="C193" s="29" t="str">
        <f>Indicators!C193</f>
        <v>4-5</v>
      </c>
      <c r="D193" s="29" t="str">
        <f>Indicators!D193</f>
        <v>Yes</v>
      </c>
      <c r="E193" s="29" t="str">
        <f>Identification!K193</f>
        <v>No</v>
      </c>
      <c r="F193" s="29" t="str">
        <f>Identification!R193</f>
        <v>No</v>
      </c>
      <c r="G193" s="29" t="str">
        <f>Identification!Y193</f>
        <v>No</v>
      </c>
      <c r="H193" s="43">
        <f>IF(Indicators!E193&lt;&gt;"", Indicators!E193, "")</f>
        <v>66.226415099999997</v>
      </c>
      <c r="I19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193" s="43">
        <f>IF(Indicators!N193&lt;&gt;"", Indicators!N193, "")</f>
        <v>146.74796749999999</v>
      </c>
      <c r="K19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193" s="43" t="str">
        <f>IF(Indicators!W193&lt;&gt;"", Indicators!W193, "")</f>
        <v/>
      </c>
      <c r="M19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3" s="43">
        <f>IF(Indicators!X193&lt;&gt;"", Indicators!X193, "")</f>
        <v>6.25</v>
      </c>
      <c r="O19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94" spans="1:15" x14ac:dyDescent="0.25">
      <c r="A194" s="97" t="str">
        <f>Indicators!A194</f>
        <v>District1042</v>
      </c>
      <c r="B194" s="97" t="str">
        <f>Indicators!B194</f>
        <v>School 2</v>
      </c>
      <c r="C194" s="29" t="str">
        <f>Indicators!C194</f>
        <v>K-8</v>
      </c>
      <c r="D194" s="29" t="str">
        <f>Indicators!D194</f>
        <v>Yes</v>
      </c>
      <c r="E194" s="29" t="str">
        <f>Identification!K194</f>
        <v>No</v>
      </c>
      <c r="F194" s="29" t="str">
        <f>Identification!R194</f>
        <v>No</v>
      </c>
      <c r="G194" s="29" t="str">
        <f>Identification!Y194</f>
        <v>No</v>
      </c>
      <c r="H194" s="43">
        <f>IF(Indicators!E194&lt;&gt;"", Indicators!E194, "")</f>
        <v>53.191489400000002</v>
      </c>
      <c r="I19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94" s="43">
        <f>IF(Indicators!N194&lt;&gt;"", Indicators!N194, "")</f>
        <v>103.125</v>
      </c>
      <c r="K19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194" s="43" t="str">
        <f>IF(Indicators!W194&lt;&gt;"", Indicators!W194, "")</f>
        <v/>
      </c>
      <c r="M19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4" s="43">
        <f>IF(Indicators!X194&lt;&gt;"", Indicators!X194, "")</f>
        <v>17.98</v>
      </c>
      <c r="O19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5" spans="1:15" x14ac:dyDescent="0.25">
      <c r="A195" s="97" t="str">
        <f>Indicators!A195</f>
        <v>District1042</v>
      </c>
      <c r="B195" s="97" t="str">
        <f>Indicators!B195</f>
        <v>School 3</v>
      </c>
      <c r="C195" s="29" t="str">
        <f>Indicators!C195</f>
        <v>K-5</v>
      </c>
      <c r="D195" s="29" t="str">
        <f>Indicators!D195</f>
        <v>Yes</v>
      </c>
      <c r="E195" s="29" t="str">
        <f>Identification!K195</f>
        <v>No</v>
      </c>
      <c r="F195" s="29" t="str">
        <f>Identification!R195</f>
        <v>Yes</v>
      </c>
      <c r="G195" s="29" t="str">
        <f>Identification!Y195</f>
        <v>No</v>
      </c>
      <c r="H195" s="43">
        <f>IF(Indicators!E195&lt;&gt;"", Indicators!E195, "")</f>
        <v>41.891891899999997</v>
      </c>
      <c r="I19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195" s="43">
        <f>IF(Indicators!N195&lt;&gt;"", Indicators!N195, "")</f>
        <v>90.942029000000005</v>
      </c>
      <c r="K19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95" s="43" t="str">
        <f>IF(Indicators!W195&lt;&gt;"", Indicators!W195, "")</f>
        <v/>
      </c>
      <c r="M19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5" s="43">
        <f>IF(Indicators!X195&lt;&gt;"", Indicators!X195, "")</f>
        <v>10.64</v>
      </c>
      <c r="O19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6" spans="1:15" x14ac:dyDescent="0.25">
      <c r="A196" s="97" t="str">
        <f>Indicators!A196</f>
        <v>District1042</v>
      </c>
      <c r="B196" s="97" t="str">
        <f>Indicators!B196</f>
        <v>School 4</v>
      </c>
      <c r="C196" s="29" t="str">
        <f>Indicators!C196</f>
        <v>3-5</v>
      </c>
      <c r="D196" s="29" t="str">
        <f>Indicators!D196</f>
        <v>No</v>
      </c>
      <c r="E196" s="29" t="str">
        <f>Identification!K196</f>
        <v>No</v>
      </c>
      <c r="F196" s="29" t="str">
        <f>Identification!R196</f>
        <v>No</v>
      </c>
      <c r="G196" s="29" t="str">
        <f>Identification!Y196</f>
        <v>No</v>
      </c>
      <c r="H196" s="43">
        <f>IF(Indicators!E196&lt;&gt;"", Indicators!E196, "")</f>
        <v>60.481586399999998</v>
      </c>
      <c r="I19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96" s="43">
        <f>IF(Indicators!N196&lt;&gt;"", Indicators!N196, "")</f>
        <v>132.03240059999999</v>
      </c>
      <c r="K19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96" s="43" t="str">
        <f>IF(Indicators!W196&lt;&gt;"", Indicators!W196, "")</f>
        <v/>
      </c>
      <c r="M19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6" s="43">
        <f>IF(Indicators!X196&lt;&gt;"", Indicators!X196, "")</f>
        <v>6.56</v>
      </c>
      <c r="O19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197" spans="1:15" x14ac:dyDescent="0.25">
      <c r="A197" s="97" t="str">
        <f>Indicators!A197</f>
        <v>District1042</v>
      </c>
      <c r="B197" s="97" t="str">
        <f>Indicators!B197</f>
        <v>School 5</v>
      </c>
      <c r="C197" s="29" t="str">
        <f>Indicators!C197</f>
        <v>K-4</v>
      </c>
      <c r="D197" s="29" t="str">
        <f>Indicators!D197</f>
        <v>Yes</v>
      </c>
      <c r="E197" s="29" t="str">
        <f>Identification!K197</f>
        <v>No</v>
      </c>
      <c r="F197" s="29" t="str">
        <f>Identification!R197</f>
        <v>No</v>
      </c>
      <c r="G197" s="29" t="str">
        <f>Identification!Y197</f>
        <v>No</v>
      </c>
      <c r="H197" s="43">
        <f>IF(Indicators!E197&lt;&gt;"", Indicators!E197, "")</f>
        <v>50.741839800000001</v>
      </c>
      <c r="I19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97" s="43">
        <f>IF(Indicators!N197&lt;&gt;"", Indicators!N197, "")</f>
        <v>131.41263939999999</v>
      </c>
      <c r="K19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97" s="43" t="str">
        <f>IF(Indicators!W197&lt;&gt;"", Indicators!W197, "")</f>
        <v/>
      </c>
      <c r="M19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7" s="43">
        <f>IF(Indicators!X197&lt;&gt;"", Indicators!X197, "")</f>
        <v>11.28</v>
      </c>
      <c r="O19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8" spans="1:15" x14ac:dyDescent="0.25">
      <c r="A198" s="97" t="str">
        <f>Indicators!A198</f>
        <v>District1042</v>
      </c>
      <c r="B198" s="97" t="str">
        <f>Indicators!B198</f>
        <v>School 6</v>
      </c>
      <c r="C198" s="29" t="str">
        <f>Indicators!C198</f>
        <v>K-8</v>
      </c>
      <c r="D198" s="29" t="str">
        <f>Indicators!D198</f>
        <v>Yes</v>
      </c>
      <c r="E198" s="29" t="str">
        <f>Identification!K198</f>
        <v>No</v>
      </c>
      <c r="F198" s="29" t="str">
        <f>Identification!R198</f>
        <v>No</v>
      </c>
      <c r="G198" s="29" t="str">
        <f>Identification!Y198</f>
        <v>No</v>
      </c>
      <c r="H198" s="43">
        <f>IF(Indicators!E198&lt;&gt;"", Indicators!E198, "")</f>
        <v>50.431034500000003</v>
      </c>
      <c r="I19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198" s="43">
        <f>IF(Indicators!N198&lt;&gt;"", Indicators!N198, "")</f>
        <v>129.54545450000001</v>
      </c>
      <c r="K19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198" s="43" t="str">
        <f>IF(Indicators!W198&lt;&gt;"", Indicators!W198, "")</f>
        <v/>
      </c>
      <c r="M19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8" s="43">
        <f>IF(Indicators!X198&lt;&gt;"", Indicators!X198, "")</f>
        <v>13.4</v>
      </c>
      <c r="O19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199" spans="1:15" x14ac:dyDescent="0.25">
      <c r="A199" s="97" t="str">
        <f>Indicators!A199</f>
        <v>District1042</v>
      </c>
      <c r="B199" s="97" t="str">
        <f>Indicators!B199</f>
        <v>School 7</v>
      </c>
      <c r="C199" s="29" t="str">
        <f>Indicators!C199</f>
        <v>K-5</v>
      </c>
      <c r="D199" s="29" t="str">
        <f>Indicators!D199</f>
        <v>Yes</v>
      </c>
      <c r="E199" s="29" t="str">
        <f>Identification!K199</f>
        <v>No</v>
      </c>
      <c r="F199" s="29" t="str">
        <f>Identification!R199</f>
        <v>Yes</v>
      </c>
      <c r="G199" s="29" t="str">
        <f>Identification!Y199</f>
        <v>No</v>
      </c>
      <c r="H199" s="43">
        <f>IF(Indicators!E199&lt;&gt;"", Indicators!E199, "")</f>
        <v>30.769230799999999</v>
      </c>
      <c r="I19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2</v>
      </c>
      <c r="J199" s="43">
        <f>IF(Indicators!N199&lt;&gt;"", Indicators!N199, "")</f>
        <v>91.324921099999997</v>
      </c>
      <c r="K19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199" s="43" t="str">
        <f>IF(Indicators!W199&lt;&gt;"", Indicators!W199, "")</f>
        <v/>
      </c>
      <c r="M19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199" s="43">
        <f>IF(Indicators!X199&lt;&gt;"", Indicators!X199, "")</f>
        <v>10.54</v>
      </c>
      <c r="O19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0" spans="1:15" x14ac:dyDescent="0.25">
      <c r="A200" s="97" t="str">
        <f>Indicators!A200</f>
        <v>District1043</v>
      </c>
      <c r="B200" s="97" t="str">
        <f>Indicators!B200</f>
        <v>School 1</v>
      </c>
      <c r="C200" s="29" t="str">
        <f>Indicators!C200</f>
        <v>K-6</v>
      </c>
      <c r="D200" s="29" t="str">
        <f>Indicators!D200</f>
        <v>Yes</v>
      </c>
      <c r="E200" s="29" t="str">
        <f>Identification!K200</f>
        <v>No</v>
      </c>
      <c r="F200" s="29" t="str">
        <f>Identification!R200</f>
        <v>No</v>
      </c>
      <c r="G200" s="29" t="str">
        <f>Identification!Y200</f>
        <v>No</v>
      </c>
      <c r="H200" s="43">
        <f>IF(Indicators!E200&lt;&gt;"", Indicators!E200, "")</f>
        <v>69.565217399999995</v>
      </c>
      <c r="I20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5</v>
      </c>
      <c r="J200" s="43">
        <f>IF(Indicators!N200&lt;&gt;"", Indicators!N200, "")</f>
        <v>150.65789470000001</v>
      </c>
      <c r="K20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5</v>
      </c>
      <c r="L200" s="43" t="str">
        <f>IF(Indicators!W200&lt;&gt;"", Indicators!W200, "")</f>
        <v/>
      </c>
      <c r="M20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0" s="43">
        <f>IF(Indicators!X200&lt;&gt;"", Indicators!X200, "")</f>
        <v>18.52</v>
      </c>
      <c r="O20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1" spans="1:15" x14ac:dyDescent="0.25">
      <c r="A201" s="97" t="str">
        <f>Indicators!A201</f>
        <v>District1043</v>
      </c>
      <c r="B201" s="97" t="str">
        <f>Indicators!B201</f>
        <v>School 2</v>
      </c>
      <c r="C201" s="29" t="str">
        <f>Indicators!C201</f>
        <v>K-5</v>
      </c>
      <c r="D201" s="29" t="str">
        <f>Indicators!D201</f>
        <v>Yes</v>
      </c>
      <c r="E201" s="29" t="str">
        <f>Identification!K201</f>
        <v>No</v>
      </c>
      <c r="F201" s="29" t="str">
        <f>Identification!R201</f>
        <v>No</v>
      </c>
      <c r="G201" s="29" t="str">
        <f>Identification!Y201</f>
        <v>No</v>
      </c>
      <c r="H201" s="43">
        <f>IF(Indicators!E201&lt;&gt;"", Indicators!E201, "")</f>
        <v>42.8</v>
      </c>
      <c r="I201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01" s="43">
        <f>IF(Indicators!N201&lt;&gt;"", Indicators!N201, "")</f>
        <v>119.9541284</v>
      </c>
      <c r="K201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01" s="43" t="str">
        <f>IF(Indicators!W201&lt;&gt;"", Indicators!W201, "")</f>
        <v/>
      </c>
      <c r="M201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1" s="43">
        <f>IF(Indicators!X201&lt;&gt;"", Indicators!X201, "")</f>
        <v>6.9</v>
      </c>
      <c r="O201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02" spans="1:15" x14ac:dyDescent="0.25">
      <c r="A202" s="97" t="str">
        <f>Indicators!A202</f>
        <v>District1043</v>
      </c>
      <c r="B202" s="97" t="str">
        <f>Indicators!B202</f>
        <v>School 3</v>
      </c>
      <c r="C202" s="29" t="str">
        <f>Indicators!C202</f>
        <v>1-3</v>
      </c>
      <c r="D202" s="29" t="str">
        <f>Indicators!D202</f>
        <v>Yes</v>
      </c>
      <c r="E202" s="29" t="str">
        <f>Identification!K202</f>
        <v>No</v>
      </c>
      <c r="F202" s="29" t="str">
        <f>Identification!R202</f>
        <v>Yes</v>
      </c>
      <c r="G202" s="29" t="str">
        <f>Identification!Y202</f>
        <v>No</v>
      </c>
      <c r="H202" s="43">
        <f>IF(Indicators!E202&lt;&gt;"", Indicators!E202, "")</f>
        <v>43.75</v>
      </c>
      <c r="I202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02" s="43">
        <f>IF(Indicators!N202&lt;&gt;"", Indicators!N202, "")</f>
        <v>99.695121999999998</v>
      </c>
      <c r="K202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202" s="43" t="str">
        <f>IF(Indicators!W202&lt;&gt;"", Indicators!W202, "")</f>
        <v/>
      </c>
      <c r="M202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2" s="43">
        <f>IF(Indicators!X202&lt;&gt;"", Indicators!X202, "")</f>
        <v>11.21</v>
      </c>
      <c r="O202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3" spans="1:15" x14ac:dyDescent="0.25">
      <c r="A203" s="97" t="str">
        <f>Indicators!A203</f>
        <v>District1043</v>
      </c>
      <c r="B203" s="97" t="str">
        <f>Indicators!B203</f>
        <v>School 4</v>
      </c>
      <c r="C203" s="29" t="str">
        <f>Indicators!C203</f>
        <v>K-5</v>
      </c>
      <c r="D203" s="29" t="str">
        <f>Indicators!D203</f>
        <v>Yes</v>
      </c>
      <c r="E203" s="29" t="str">
        <f>Identification!K203</f>
        <v>No</v>
      </c>
      <c r="F203" s="29" t="str">
        <f>Identification!R203</f>
        <v>No</v>
      </c>
      <c r="G203" s="29" t="str">
        <f>Identification!Y203</f>
        <v>No</v>
      </c>
      <c r="H203" s="43">
        <f>IF(Indicators!E203&lt;&gt;"", Indicators!E203, "")</f>
        <v>51.724137900000002</v>
      </c>
      <c r="I203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03" s="43">
        <f>IF(Indicators!N203&lt;&gt;"", Indicators!N203, "")</f>
        <v>114.2307692</v>
      </c>
      <c r="K203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03" s="43" t="str">
        <f>IF(Indicators!W203&lt;&gt;"", Indicators!W203, "")</f>
        <v/>
      </c>
      <c r="M203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3" s="43">
        <f>IF(Indicators!X203&lt;&gt;"", Indicators!X203, "")</f>
        <v>6.84</v>
      </c>
      <c r="O203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04" spans="1:15" x14ac:dyDescent="0.25">
      <c r="A204" s="97" t="str">
        <f>Indicators!A204</f>
        <v>District1043</v>
      </c>
      <c r="B204" s="97" t="str">
        <f>Indicators!B204</f>
        <v>School 5</v>
      </c>
      <c r="C204" s="29" t="str">
        <f>Indicators!C204</f>
        <v>K-5</v>
      </c>
      <c r="D204" s="29" t="str">
        <f>Indicators!D204</f>
        <v>Yes</v>
      </c>
      <c r="E204" s="29" t="str">
        <f>Identification!K204</f>
        <v>No</v>
      </c>
      <c r="F204" s="29" t="str">
        <f>Identification!R204</f>
        <v>Yes</v>
      </c>
      <c r="G204" s="29" t="str">
        <f>Identification!Y204</f>
        <v>No</v>
      </c>
      <c r="H204" s="43">
        <f>IF(Indicators!E204&lt;&gt;"", Indicators!E204, "")</f>
        <v>37.809187299999998</v>
      </c>
      <c r="I204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04" s="43">
        <f>IF(Indicators!N204&lt;&gt;"", Indicators!N204, "")</f>
        <v>98.375451299999995</v>
      </c>
      <c r="K204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204" s="43" t="str">
        <f>IF(Indicators!W204&lt;&gt;"", Indicators!W204, "")</f>
        <v/>
      </c>
      <c r="M204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4" s="43">
        <f>IF(Indicators!X204&lt;&gt;"", Indicators!X204, "")</f>
        <v>17.18</v>
      </c>
      <c r="O204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5" spans="1:15" x14ac:dyDescent="0.25">
      <c r="A205" s="97" t="str">
        <f>Indicators!A205</f>
        <v>District1043</v>
      </c>
      <c r="B205" s="97" t="str">
        <f>Indicators!B205</f>
        <v>School 6</v>
      </c>
      <c r="C205" s="29" t="str">
        <f>Indicators!C205</f>
        <v>K-8</v>
      </c>
      <c r="D205" s="29" t="str">
        <f>Indicators!D205</f>
        <v>Yes</v>
      </c>
      <c r="E205" s="29" t="str">
        <f>Identification!K205</f>
        <v>No</v>
      </c>
      <c r="F205" s="29" t="str">
        <f>Identification!R205</f>
        <v>No</v>
      </c>
      <c r="G205" s="29" t="str">
        <f>Identification!Y205</f>
        <v>No</v>
      </c>
      <c r="H205" s="43">
        <f>IF(Indicators!E205&lt;&gt;"", Indicators!E205, "")</f>
        <v>47.077662099999998</v>
      </c>
      <c r="I205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05" s="43">
        <f>IF(Indicators!N205&lt;&gt;"", Indicators!N205, "")</f>
        <v>121.5071507</v>
      </c>
      <c r="K205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05" s="43" t="str">
        <f>IF(Indicators!W205&lt;&gt;"", Indicators!W205, "")</f>
        <v/>
      </c>
      <c r="M205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5" s="43">
        <f>IF(Indicators!X205&lt;&gt;"", Indicators!X205, "")</f>
        <v>14.3</v>
      </c>
      <c r="O205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6" spans="1:15" x14ac:dyDescent="0.25">
      <c r="A206" s="97" t="str">
        <f>Indicators!A206</f>
        <v>District1044</v>
      </c>
      <c r="B206" s="97" t="str">
        <f>Indicators!B206</f>
        <v>School 1</v>
      </c>
      <c r="C206" s="29" t="str">
        <f>Indicators!C206</f>
        <v>K-3</v>
      </c>
      <c r="D206" s="29" t="str">
        <f>Indicators!D206</f>
        <v>Yes</v>
      </c>
      <c r="E206" s="29" t="str">
        <f>Identification!K206</f>
        <v>No</v>
      </c>
      <c r="F206" s="29" t="str">
        <f>Identification!R206</f>
        <v>No</v>
      </c>
      <c r="G206" s="29" t="str">
        <f>Identification!Y206</f>
        <v>No</v>
      </c>
      <c r="H206" s="43">
        <f>IF(Indicators!E206&lt;&gt;"", Indicators!E206, "")</f>
        <v>53.409090900000002</v>
      </c>
      <c r="I206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06" s="43">
        <f>IF(Indicators!N206&lt;&gt;"", Indicators!N206, "")</f>
        <v>116.21621620000001</v>
      </c>
      <c r="K206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3</v>
      </c>
      <c r="L206" s="43" t="str">
        <f>IF(Indicators!W206&lt;&gt;"", Indicators!W206, "")</f>
        <v/>
      </c>
      <c r="M206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6" s="43">
        <f>IF(Indicators!X206&lt;&gt;"", Indicators!X206, "")</f>
        <v>16.36</v>
      </c>
      <c r="O206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07" spans="1:15" x14ac:dyDescent="0.25">
      <c r="A207" s="97" t="str">
        <f>Indicators!A207</f>
        <v>District1044</v>
      </c>
      <c r="B207" s="97" t="str">
        <f>Indicators!B207</f>
        <v>School 2</v>
      </c>
      <c r="C207" s="29" t="str">
        <f>Indicators!C207</f>
        <v>6-8</v>
      </c>
      <c r="D207" s="29" t="str">
        <f>Indicators!D207</f>
        <v>No</v>
      </c>
      <c r="E207" s="29" t="str">
        <f>Identification!K207</f>
        <v>No</v>
      </c>
      <c r="F207" s="29" t="str">
        <f>Identification!R207</f>
        <v>No</v>
      </c>
      <c r="G207" s="29" t="str">
        <f>Identification!Y207</f>
        <v>No</v>
      </c>
      <c r="H207" s="43">
        <f>IF(Indicators!E207&lt;&gt;"", Indicators!E207, "")</f>
        <v>52.3570712</v>
      </c>
      <c r="I207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07" s="43">
        <f>IF(Indicators!N207&lt;&gt;"", Indicators!N207, "")</f>
        <v>126.7921147</v>
      </c>
      <c r="K207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07" s="43" t="str">
        <f>IF(Indicators!W207&lt;&gt;"", Indicators!W207, "")</f>
        <v/>
      </c>
      <c r="M207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7" s="43">
        <f>IF(Indicators!X207&lt;&gt;"", Indicators!X207, "")</f>
        <v>9.4499999999999993</v>
      </c>
      <c r="O207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08" spans="1:15" x14ac:dyDescent="0.25">
      <c r="A208" s="97" t="str">
        <f>Indicators!A208</f>
        <v>District1044</v>
      </c>
      <c r="B208" s="97" t="str">
        <f>Indicators!B208</f>
        <v>School 3</v>
      </c>
      <c r="C208" s="29" t="str">
        <f>Indicators!C208</f>
        <v>K-8</v>
      </c>
      <c r="D208" s="29" t="str">
        <f>Indicators!D208</f>
        <v>Yes</v>
      </c>
      <c r="E208" s="29" t="str">
        <f>Identification!K208</f>
        <v>No</v>
      </c>
      <c r="F208" s="29" t="str">
        <f>Identification!R208</f>
        <v>No</v>
      </c>
      <c r="G208" s="29" t="str">
        <f>Identification!Y208</f>
        <v>Yes</v>
      </c>
      <c r="H208" s="43">
        <f>IF(Indicators!E208&lt;&gt;"", Indicators!E208, "")</f>
        <v>37.790697700000003</v>
      </c>
      <c r="I208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08" s="43">
        <f>IF(Indicators!N208&lt;&gt;"", Indicators!N208, "")</f>
        <v>90.671641800000003</v>
      </c>
      <c r="K208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208" s="43" t="str">
        <f>IF(Indicators!W208&lt;&gt;"", Indicators!W208, "")</f>
        <v/>
      </c>
      <c r="M208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8" s="43">
        <f>IF(Indicators!X208&lt;&gt;"", Indicators!X208, "")</f>
        <v>8.0299999999999994</v>
      </c>
      <c r="O208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4</v>
      </c>
    </row>
    <row r="209" spans="1:15" x14ac:dyDescent="0.25">
      <c r="A209" s="97" t="str">
        <f>Indicators!A209</f>
        <v>District1044</v>
      </c>
      <c r="B209" s="97" t="str">
        <f>Indicators!B209</f>
        <v>School 4</v>
      </c>
      <c r="C209" s="29" t="str">
        <f>Indicators!C209</f>
        <v>K-5</v>
      </c>
      <c r="D209" s="29" t="str">
        <f>Indicators!D209</f>
        <v>Yes</v>
      </c>
      <c r="E209" s="29" t="str">
        <f>Identification!K209</f>
        <v>No</v>
      </c>
      <c r="F209" s="29" t="str">
        <f>Identification!R209</f>
        <v>No</v>
      </c>
      <c r="G209" s="29" t="str">
        <f>Identification!Y209</f>
        <v>No</v>
      </c>
      <c r="H209" s="43">
        <f>IF(Indicators!E209&lt;&gt;"", Indicators!E209, "")</f>
        <v>54.629629600000001</v>
      </c>
      <c r="I209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4</v>
      </c>
      <c r="J209" s="43">
        <f>IF(Indicators!N209&lt;&gt;"", Indicators!N209, "")</f>
        <v>122.84946239999999</v>
      </c>
      <c r="K209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4</v>
      </c>
      <c r="L209" s="43" t="str">
        <f>IF(Indicators!W209&lt;&gt;"", Indicators!W209, "")</f>
        <v/>
      </c>
      <c r="M209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09" s="43">
        <f>IF(Indicators!X209&lt;&gt;"", Indicators!X209, "")</f>
        <v>10.85</v>
      </c>
      <c r="O209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  <row r="210" spans="1:15" x14ac:dyDescent="0.25">
      <c r="A210" s="97" t="str">
        <f>Indicators!A210</f>
        <v>District1044</v>
      </c>
      <c r="B210" s="97" t="str">
        <f>Indicators!B210</f>
        <v>School 5</v>
      </c>
      <c r="C210" s="29" t="str">
        <f>Indicators!C210</f>
        <v>K-8</v>
      </c>
      <c r="D210" s="29" t="str">
        <f>Indicators!D210</f>
        <v>Yes</v>
      </c>
      <c r="E210" s="29" t="str">
        <f>Identification!K210</f>
        <v>No</v>
      </c>
      <c r="F210" s="29" t="str">
        <f>Identification!R210</f>
        <v>No</v>
      </c>
      <c r="G210" s="29" t="str">
        <f>Identification!Y210</f>
        <v>No</v>
      </c>
      <c r="H210" s="43">
        <f>IF(Indicators!E210&lt;&gt;"", Indicators!E210, "")</f>
        <v>36.111111100000002</v>
      </c>
      <c r="I210" s="43" t="str">
        <f>IF(Table1[[#This Row],[Academic Achievement]]&lt;&gt;"", IF(Table1[[#This Row],[Academic Achievement]]&gt;=Parameters!$F$10, Parameters!$E$10, IF(Table1[[#This Row],[Academic Achievement]]&gt;=Parameters!$F$11,Parameters!$E$11, IF(Table1[[#This Row],[Academic Achievement]]&gt;=Parameters!$F$12, Parameters!$E$12, IF(Table1[[#This Row],[Academic Achievement]]&gt;=Parameters!$F$13, Parameters!$E$13, Parameters!$E$14)))), "NA")</f>
        <v>Level 3</v>
      </c>
      <c r="J210" s="43">
        <f>IF(Indicators!N210&lt;&gt;"", Indicators!N210, "")</f>
        <v>98.295454500000005</v>
      </c>
      <c r="K210" s="43" t="str">
        <f>IF(Table1[[#This Row],[Academic Progress]]&lt;&gt;"", IF(Table1[[#This Row],[Academic Progress]]&gt;=Parameters!$G$10, Parameters!$E$10, IF(Table1[[#This Row],[Academic Progress]]&gt;=Parameters!$G$11, Parameters!$E$11, IF(Table1[[#This Row],[Academic Progress]]&gt;=Parameters!$G$12, Parameters!$E$12, IF(Table1[[#This Row],[Academic Progress]]&gt;=Parameters!$G$13, Parameters!$E$13, Parameters!$E$14)))), "NA")</f>
        <v>Level 2</v>
      </c>
      <c r="L210" s="43" t="str">
        <f>IF(Indicators!W210&lt;&gt;"", Indicators!W210, "")</f>
        <v/>
      </c>
      <c r="M210" s="43" t="str">
        <f>IF(Table1[[#This Row],[Progress in 
ELP]]&lt;&gt;"", IF(Table1[[#This Row],[Progress in 
ELP]]&gt;=Parameters!$H$10, Parameters!$E$10, IF(Table1[[#This Row],[Progress in 
ELP]]&gt;=Parameters!$H$11, Parameters!$E$11, IF(Table1[[#This Row],[Progress in 
ELP]]&gt;=Parameters!$H$12, Parameters!$E$12, IF(Table1[[#This Row],[Progress in 
ELP]]&gt;=Parameters!$H$13, Parameters!$E$13, Parameters!$E$14)))), "NA")</f>
        <v>NA</v>
      </c>
      <c r="N210" s="43">
        <f>IF(Indicators!X210&lt;&gt;"", Indicators!X210, "")</f>
        <v>11.34</v>
      </c>
      <c r="O210" s="43" t="str">
        <f>IF(Table1[[#This Row],[Chronic Absenteeism]]&lt;&gt;"", IF(Table1[[#This Row],[Chronic Absenteeism]]&lt;=Parameters!$I$10, Parameters!$E$10, IF(Table1[[#This Row],[Chronic Absenteeism]]&lt;=Parameters!$I$11, Parameters!$E$11, IF(Table1[[#This Row],[Chronic Absenteeism]]&lt;=Parameters!$I$12, Parameters!$E$12, IF(Table1[[#This Row],[Chronic Absenteeism]]&lt;=Parameters!$I$13, Parameters!$E$13, Parameters!$E$14)))), "NA")</f>
        <v>Level 3</v>
      </c>
    </row>
  </sheetData>
  <conditionalFormatting sqref="E2:E210">
    <cfRule type="containsText" dxfId="27" priority="9" operator="containsText" text="Yes">
      <formula>NOT(ISERROR(SEARCH("Yes",E2)))</formula>
    </cfRule>
  </conditionalFormatting>
  <conditionalFormatting sqref="F2:F210">
    <cfRule type="containsText" dxfId="26" priority="8" operator="containsText" text="Yes">
      <formula>NOT(ISERROR(SEARCH("Yes",F2)))</formula>
    </cfRule>
  </conditionalFormatting>
  <conditionalFormatting sqref="G2:G210">
    <cfRule type="containsText" dxfId="25" priority="7" operator="containsText" text="Yes">
      <formula>NOT(ISERROR(SEARCH("Yes",G2)))</formula>
    </cfRule>
  </conditionalFormatting>
  <conditionalFormatting sqref="I1:I1048576 K1:K1048576 M1:M1048576 O1:O1048576">
    <cfRule type="containsText" dxfId="24" priority="5" operator="containsText" text="Level 1">
      <formula>NOT(ISERROR(SEARCH("Level 1",I1)))</formula>
    </cfRule>
    <cfRule type="containsText" dxfId="23" priority="4" operator="containsText" text="Level 2">
      <formula>NOT(ISERROR(SEARCH("Level 2",I1)))</formula>
    </cfRule>
    <cfRule type="containsText" dxfId="22" priority="3" operator="containsText" text="Level 3">
      <formula>NOT(ISERROR(SEARCH("Level 3",I1)))</formula>
    </cfRule>
    <cfRule type="containsText" dxfId="21" priority="2" operator="containsText" text="Level 4">
      <formula>NOT(ISERROR(SEARCH("Level 4",I1)))</formula>
    </cfRule>
    <cfRule type="containsText" dxfId="20" priority="1" operator="containsText" text="Level 5">
      <formula>NOT(ISERROR(SEARCH("Level 5",I1)))</formula>
    </cfRule>
  </conditionalFormatting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S211"/>
  <sheetViews>
    <sheetView workbookViewId="0">
      <pane ySplit="1" topLeftCell="A2" activePane="bottomLeft" state="frozen"/>
      <selection activeCell="J1" sqref="J1"/>
      <selection pane="bottomLeft" activeCell="EM10" sqref="EM10"/>
    </sheetView>
  </sheetViews>
  <sheetFormatPr defaultRowHeight="15" x14ac:dyDescent="0.25"/>
  <cols>
    <col min="1" max="2" width="16.7109375" customWidth="1"/>
    <col min="3" max="3" width="9.140625" style="29"/>
    <col min="4" max="5" width="14.7109375" style="33" customWidth="1"/>
    <col min="6" max="6" width="14.7109375" style="29" customWidth="1"/>
    <col min="7" max="7" width="14.7109375" style="33" customWidth="1"/>
    <col min="8" max="8" width="14.7109375" style="29" customWidth="1"/>
    <col min="9" max="9" width="14.7109375" style="33" customWidth="1"/>
    <col min="10" max="10" width="14.7109375" style="45" customWidth="1"/>
    <col min="11" max="25" width="14.7109375" style="29" customWidth="1"/>
    <col min="26" max="26" width="9.140625" customWidth="1"/>
    <col min="27" max="30" width="9.140625" style="29" hidden="1" customWidth="1"/>
    <col min="31" max="33" width="11.28515625" style="29" hidden="1" customWidth="1"/>
    <col min="34" max="34" width="9.140625" hidden="1" customWidth="1"/>
    <col min="35" max="36" width="9.140625" style="33" hidden="1" customWidth="1"/>
    <col min="37" max="37" width="9.140625" style="62" hidden="1" customWidth="1"/>
    <col min="38" max="40" width="9.140625" style="33" hidden="1" customWidth="1"/>
    <col min="41" max="41" width="9.140625" style="47" hidden="1" customWidth="1"/>
    <col min="42" max="42" width="2.7109375" hidden="1" customWidth="1"/>
    <col min="43" max="44" width="9.140625" style="33" hidden="1" customWidth="1"/>
    <col min="45" max="45" width="9.140625" style="47" hidden="1" customWidth="1"/>
    <col min="46" max="46" width="2.7109375" style="45" hidden="1" customWidth="1"/>
    <col min="47" max="47" width="9.140625" style="33" hidden="1" customWidth="1"/>
    <col min="48" max="48" width="11.85546875" style="60" hidden="1" customWidth="1"/>
    <col min="49" max="49" width="9.140625" style="47" hidden="1" customWidth="1"/>
    <col min="50" max="50" width="9.140625" hidden="1" customWidth="1"/>
    <col min="51" max="51" width="9.140625" style="71" hidden="1" customWidth="1"/>
    <col min="52" max="52" width="9.140625" style="72" hidden="1" customWidth="1"/>
    <col min="53" max="54" width="9.140625" style="73" hidden="1" customWidth="1"/>
    <col min="55" max="55" width="9.140625" style="71" hidden="1" customWidth="1"/>
    <col min="56" max="56" width="9.140625" style="72" hidden="1" customWidth="1"/>
    <col min="57" max="57" width="11.85546875" style="71" hidden="1" customWidth="1"/>
    <col min="58" max="58" width="9.140625" style="73" hidden="1" customWidth="1"/>
    <col min="59" max="59" width="9.140625" hidden="1" customWidth="1"/>
    <col min="60" max="60" width="9.140625" style="29" hidden="1" customWidth="1"/>
    <col min="61" max="61" width="9.140625" style="47" hidden="1" customWidth="1"/>
    <col min="62" max="62" width="2.7109375" style="29" hidden="1" customWidth="1"/>
    <col min="63" max="63" width="9.140625" style="78" hidden="1" customWidth="1"/>
    <col min="64" max="65" width="9.140625" style="79" hidden="1" customWidth="1"/>
    <col min="66" max="69" width="9.140625" style="78" hidden="1" customWidth="1"/>
    <col min="70" max="70" width="9.140625" style="79" hidden="1" customWidth="1"/>
    <col min="71" max="71" width="9.140625" style="82" hidden="1" customWidth="1"/>
    <col min="72" max="72" width="9.140625" style="85" hidden="1" customWidth="1"/>
    <col min="73" max="73" width="2.7109375" hidden="1" customWidth="1"/>
    <col min="74" max="74" width="9.140625" style="33" hidden="1" customWidth="1"/>
    <col min="75" max="75" width="9.140625" style="86" hidden="1" customWidth="1"/>
    <col min="76" max="76" width="9.140625" style="29" hidden="1" customWidth="1"/>
    <col min="77" max="77" width="9.140625" style="72" hidden="1" customWidth="1"/>
    <col min="78" max="78" width="9.140625" style="71" hidden="1" customWidth="1"/>
    <col min="79" max="80" width="9.140625" style="73" hidden="1" customWidth="1"/>
    <col min="81" max="81" width="9.140625" style="71" hidden="1" customWidth="1"/>
    <col min="82" max="82" width="9.140625" style="72" hidden="1" customWidth="1"/>
    <col min="83" max="84" width="9.140625" style="73" hidden="1" customWidth="1"/>
    <col min="85" max="85" width="9.140625" style="29" hidden="1" customWidth="1"/>
    <col min="86" max="86" width="9.140625" style="54" hidden="1" customWidth="1"/>
    <col min="87" max="87" width="9.140625" style="29" hidden="1" customWidth="1"/>
    <col min="88" max="88" width="4.7109375" hidden="1" customWidth="1"/>
    <col min="89" max="89" width="9.140625" hidden="1" customWidth="1"/>
    <col min="90" max="90" width="9.140625" style="29" hidden="1" customWidth="1"/>
    <col min="91" max="91" width="9.140625" style="54" hidden="1" customWidth="1"/>
    <col min="92" max="93" width="9.140625" hidden="1" customWidth="1"/>
    <col min="94" max="94" width="9.140625" style="29" hidden="1" customWidth="1"/>
    <col min="95" max="95" width="9.140625" style="54" hidden="1" customWidth="1"/>
    <col min="96" max="96" width="9.140625" style="29" hidden="1" customWidth="1"/>
    <col min="97" max="98" width="9.140625" hidden="1" customWidth="1"/>
    <col min="99" max="99" width="4.7109375" style="29" hidden="1" customWidth="1"/>
    <col min="100" max="100" width="9.140625" style="78" hidden="1" customWidth="1"/>
    <col min="101" max="102" width="9.140625" hidden="1" customWidth="1"/>
    <col min="103" max="110" width="9.140625" style="33" hidden="1" customWidth="1"/>
    <col min="111" max="111" width="3.7109375" hidden="1" customWidth="1"/>
    <col min="112" max="112" width="9.140625" style="33" hidden="1" customWidth="1"/>
    <col min="113" max="113" width="3.7109375" hidden="1" customWidth="1"/>
    <col min="114" max="121" width="9.140625" style="33" hidden="1" customWidth="1"/>
    <col min="122" max="122" width="4.7109375" hidden="1" customWidth="1"/>
    <col min="123" max="123" width="9.140625" style="29" hidden="1" customWidth="1"/>
  </cols>
  <sheetData>
    <row r="1" spans="1:123" s="30" customFormat="1" ht="49.5" customHeight="1" x14ac:dyDescent="0.25">
      <c r="A1" s="37" t="s">
        <v>50</v>
      </c>
      <c r="B1" s="37" t="s">
        <v>51</v>
      </c>
      <c r="C1" s="38" t="s">
        <v>52</v>
      </c>
      <c r="D1" s="41" t="str">
        <f>"Acadmic Achievement " &amp; IF(Parameters!B5="Percentile", "(Percentile)", "(Indicator)")</f>
        <v>Acadmic Achievement (Indicator)</v>
      </c>
      <c r="E1" s="41" t="str">
        <f>"Progress in ELP " &amp; IF(Parameters!B6="Percentile", "(Percentile)", "(Indicator)")</f>
        <v>Progress in ELP (Indicator)</v>
      </c>
      <c r="F1" s="40" t="s">
        <v>44</v>
      </c>
      <c r="G1" s="41" t="str">
        <f>"Acadmic Progress " &amp; IF(Parameters!B7="Percentile", "(Percentile)", "(Indicator)")</f>
        <v>Acadmic Progress (Percentile)</v>
      </c>
      <c r="H1" s="40" t="s">
        <v>72</v>
      </c>
      <c r="I1" s="41" t="str">
        <f>"Chronic Absenteeism " &amp; IF(Parameters!B8="Percentile", "(Percentile)", "(Indicator)")</f>
        <v>Chronic Absenteeism (Percentile)</v>
      </c>
      <c r="J1" s="55" t="s">
        <v>45</v>
      </c>
      <c r="K1" s="40" t="s">
        <v>193</v>
      </c>
      <c r="L1" s="39" t="s">
        <v>195</v>
      </c>
      <c r="M1" s="39" t="s">
        <v>44</v>
      </c>
      <c r="N1" s="39" t="s">
        <v>196</v>
      </c>
      <c r="O1" s="39" t="s">
        <v>72</v>
      </c>
      <c r="P1" s="39" t="s">
        <v>194</v>
      </c>
      <c r="Q1" s="39" t="s">
        <v>45</v>
      </c>
      <c r="R1" s="39" t="s">
        <v>197</v>
      </c>
      <c r="S1" s="42" t="s">
        <v>195</v>
      </c>
      <c r="T1" s="42" t="s">
        <v>44</v>
      </c>
      <c r="U1" s="42" t="s">
        <v>196</v>
      </c>
      <c r="V1" s="42" t="s">
        <v>72</v>
      </c>
      <c r="W1" s="42" t="s">
        <v>194</v>
      </c>
      <c r="X1" s="42" t="s">
        <v>45</v>
      </c>
      <c r="Y1" s="42" t="s">
        <v>222</v>
      </c>
      <c r="AA1" s="31" t="s">
        <v>187</v>
      </c>
      <c r="AB1" s="31" t="s">
        <v>189</v>
      </c>
      <c r="AC1" s="31" t="s">
        <v>191</v>
      </c>
      <c r="AD1" s="31"/>
      <c r="AE1" s="31" t="s">
        <v>188</v>
      </c>
      <c r="AF1" s="31" t="s">
        <v>190</v>
      </c>
      <c r="AG1" s="31" t="s">
        <v>192</v>
      </c>
      <c r="AI1" s="32" t="s">
        <v>150</v>
      </c>
      <c r="AJ1" s="32" t="s">
        <v>154</v>
      </c>
      <c r="AK1" s="61" t="s">
        <v>151</v>
      </c>
      <c r="AL1" s="32" t="s">
        <v>87</v>
      </c>
      <c r="AM1" s="32" t="s">
        <v>154</v>
      </c>
      <c r="AN1" s="32" t="s">
        <v>152</v>
      </c>
      <c r="AO1" s="46" t="s">
        <v>46</v>
      </c>
      <c r="AQ1" s="32" t="s">
        <v>153</v>
      </c>
      <c r="AR1" s="32" t="s">
        <v>154</v>
      </c>
      <c r="AS1" s="46" t="s">
        <v>71</v>
      </c>
      <c r="AT1" s="44"/>
      <c r="AU1" s="32" t="s">
        <v>155</v>
      </c>
      <c r="AV1" s="32" t="s">
        <v>154</v>
      </c>
      <c r="AW1" s="46" t="s">
        <v>73</v>
      </c>
      <c r="AY1" s="69" t="s">
        <v>159</v>
      </c>
      <c r="AZ1" s="70" t="s">
        <v>160</v>
      </c>
      <c r="BA1" s="69" t="s">
        <v>161</v>
      </c>
      <c r="BB1" s="69" t="s">
        <v>162</v>
      </c>
      <c r="BC1" s="69" t="s">
        <v>163</v>
      </c>
      <c r="BD1" s="70" t="s">
        <v>164</v>
      </c>
      <c r="BE1" s="69" t="s">
        <v>165</v>
      </c>
      <c r="BF1" s="69" t="s">
        <v>166</v>
      </c>
      <c r="BG1" s="31" t="s">
        <v>53</v>
      </c>
      <c r="BH1" s="31" t="s">
        <v>167</v>
      </c>
      <c r="BI1" s="46" t="s">
        <v>46</v>
      </c>
      <c r="BJ1" s="31"/>
      <c r="BK1" s="77" t="s">
        <v>177</v>
      </c>
      <c r="BL1" s="77" t="s">
        <v>178</v>
      </c>
      <c r="BM1" s="77" t="s">
        <v>179</v>
      </c>
      <c r="BN1" s="77" t="s">
        <v>180</v>
      </c>
      <c r="BO1" s="77" t="s">
        <v>181</v>
      </c>
      <c r="BP1" s="77" t="s">
        <v>182</v>
      </c>
      <c r="BQ1" s="77" t="s">
        <v>183</v>
      </c>
      <c r="BR1" s="77" t="s">
        <v>184</v>
      </c>
      <c r="BS1" s="80" t="s">
        <v>185</v>
      </c>
      <c r="BT1" s="83" t="s">
        <v>71</v>
      </c>
      <c r="BU1" s="31"/>
      <c r="BV1" s="32" t="s">
        <v>186</v>
      </c>
      <c r="BW1" s="46" t="s">
        <v>73</v>
      </c>
      <c r="BX1" s="31"/>
      <c r="BY1" s="69" t="s">
        <v>159</v>
      </c>
      <c r="BZ1" s="70" t="s">
        <v>160</v>
      </c>
      <c r="CA1" s="69" t="s">
        <v>161</v>
      </c>
      <c r="CB1" s="69" t="s">
        <v>162</v>
      </c>
      <c r="CC1" s="69" t="s">
        <v>163</v>
      </c>
      <c r="CD1" s="70" t="s">
        <v>164</v>
      </c>
      <c r="CE1" s="69" t="s">
        <v>165</v>
      </c>
      <c r="CF1" s="69" t="s">
        <v>166</v>
      </c>
      <c r="CG1" s="31" t="s">
        <v>53</v>
      </c>
      <c r="CH1" s="31" t="s">
        <v>167</v>
      </c>
      <c r="CI1" s="46" t="s">
        <v>46</v>
      </c>
      <c r="CJ1" s="31"/>
      <c r="CK1" s="77" t="s">
        <v>177</v>
      </c>
      <c r="CL1" s="77" t="s">
        <v>178</v>
      </c>
      <c r="CM1" s="77" t="s">
        <v>179</v>
      </c>
      <c r="CN1" s="77" t="s">
        <v>180</v>
      </c>
      <c r="CO1" s="77" t="s">
        <v>181</v>
      </c>
      <c r="CP1" s="77" t="s">
        <v>182</v>
      </c>
      <c r="CQ1" s="77" t="s">
        <v>183</v>
      </c>
      <c r="CR1" s="77" t="s">
        <v>184</v>
      </c>
      <c r="CS1" s="80" t="s">
        <v>167</v>
      </c>
      <c r="CT1" s="83" t="s">
        <v>71</v>
      </c>
      <c r="CU1" s="31"/>
      <c r="CV1" s="77" t="s">
        <v>186</v>
      </c>
      <c r="CW1" s="46" t="s">
        <v>73</v>
      </c>
      <c r="CY1" s="32" t="s">
        <v>199</v>
      </c>
      <c r="CZ1" s="32" t="s">
        <v>200</v>
      </c>
      <c r="DA1" s="32" t="s">
        <v>201</v>
      </c>
      <c r="DB1" s="32" t="s">
        <v>202</v>
      </c>
      <c r="DC1" s="32" t="s">
        <v>203</v>
      </c>
      <c r="DD1" s="32" t="s">
        <v>204</v>
      </c>
      <c r="DE1" s="32" t="s">
        <v>205</v>
      </c>
      <c r="DF1" s="32" t="s">
        <v>206</v>
      </c>
      <c r="DH1" s="32" t="s">
        <v>207</v>
      </c>
      <c r="DJ1" s="32" t="s">
        <v>208</v>
      </c>
      <c r="DK1" s="32" t="s">
        <v>209</v>
      </c>
      <c r="DL1" s="32" t="s">
        <v>210</v>
      </c>
      <c r="DM1" s="32" t="s">
        <v>211</v>
      </c>
      <c r="DN1" s="32" t="s">
        <v>212</v>
      </c>
      <c r="DO1" s="32" t="s">
        <v>213</v>
      </c>
      <c r="DP1" s="32" t="s">
        <v>214</v>
      </c>
      <c r="DQ1" s="32" t="s">
        <v>215</v>
      </c>
      <c r="DS1" s="31" t="s">
        <v>216</v>
      </c>
    </row>
    <row r="2" spans="1:123" x14ac:dyDescent="0.25">
      <c r="A2" s="56" t="str">
        <f>Indicators!A2</f>
        <v>District1000</v>
      </c>
      <c r="B2" s="56" t="str">
        <f>Indicators!B2</f>
        <v>School 1</v>
      </c>
      <c r="C2" s="57" t="str">
        <f>Indicators!D2</f>
        <v>Yes</v>
      </c>
      <c r="D2" s="64" t="str">
        <f>IF(AK2="Y", IF(Parameters!B$5="Percentile", Identification!AJ2,Identification!AI2), "")</f>
        <v/>
      </c>
      <c r="E2" s="64" t="str">
        <f>IF(AN2="Y", IF(Parameters!B$6="Percentile", AM2, AL2), "")</f>
        <v/>
      </c>
      <c r="F2" s="57" t="str">
        <f t="shared" ref="F2:F65" si="0">IF(C2="Yes", AO2, "")</f>
        <v>N</v>
      </c>
      <c r="G2" s="64" t="str">
        <f>IF(AND(F2="Y", AS2="Y"), IF(Parameters!B$7="Percentile", AR2,AQ2), "")</f>
        <v/>
      </c>
      <c r="H2" s="57" t="str">
        <f t="shared" ref="H2:H65" si="1">IF(AND(C2="Yes", F2="Y"), AS2, "")</f>
        <v/>
      </c>
      <c r="I2" s="64" t="str">
        <f>IF(AND(H2="Y", AW2="Y"), IF(Parameters!B$7="Percentile", AV2,AU2), "")</f>
        <v/>
      </c>
      <c r="J2" s="65" t="str">
        <f t="shared" ref="J2:J65" si="2">IF(AND(C2="Yes", H2="Y"), AW2, "")</f>
        <v/>
      </c>
      <c r="K2" s="57" t="str">
        <f>IF(J2="Y", "Yes", "No")</f>
        <v>No</v>
      </c>
      <c r="L2" s="87" t="str">
        <f>IF(BI2="Y", BH2, "")</f>
        <v/>
      </c>
      <c r="M2" s="57" t="str">
        <f>Identification!BI2</f>
        <v>N</v>
      </c>
      <c r="N2" s="87" t="str">
        <f>IF(BT2="Y", BS2, "")</f>
        <v/>
      </c>
      <c r="O2" s="88" t="str">
        <f>BT2</f>
        <v/>
      </c>
      <c r="P2" s="57" t="str">
        <f>IF(BW2="Y", BV2, "")</f>
        <v/>
      </c>
      <c r="Q2" s="57" t="str">
        <f>BW2</f>
        <v/>
      </c>
      <c r="R2" s="57" t="str">
        <f>IF(Q2="Y", "Yes", "No")</f>
        <v>No</v>
      </c>
      <c r="S2" s="57" t="str">
        <f>IF(CI2="Y", CH2, "")</f>
        <v/>
      </c>
      <c r="T2" s="57" t="str">
        <f>CI2</f>
        <v>N</v>
      </c>
      <c r="U2" s="57" t="str">
        <f>IF(CT2="Y",CS2, "")</f>
        <v/>
      </c>
      <c r="V2" s="88" t="str">
        <f>CT2</f>
        <v/>
      </c>
      <c r="W2" s="57" t="str">
        <f>IF(CW2="Y", CV2, "")</f>
        <v/>
      </c>
      <c r="X2" s="91" t="str">
        <f>CW2</f>
        <v/>
      </c>
      <c r="Y2" s="58" t="str">
        <f>IF(X2="Y", "Yes", "No")</f>
        <v>No</v>
      </c>
      <c r="AA2" s="29" t="str">
        <f>IF(C2="Yes", K2, "")</f>
        <v>No</v>
      </c>
      <c r="AB2" s="29" t="str">
        <f>IF(C2="Yes", R2, "")</f>
        <v>No</v>
      </c>
      <c r="AC2" s="29" t="str">
        <f>IF(C2="Yes", Y2, "")</f>
        <v>No</v>
      </c>
      <c r="AE2" s="29" t="str">
        <f>IF(C2="No", K2, "")</f>
        <v/>
      </c>
      <c r="AF2" s="29" t="str">
        <f>IF(C2="No", R2, "")</f>
        <v/>
      </c>
      <c r="AG2" s="29" t="str">
        <f>IF(C2="No", Y2, "")</f>
        <v/>
      </c>
      <c r="AI2" s="33">
        <f>IF(C2="Yes",IF(Indicators!E2&lt;&gt;"", Indicators!E2,""),"")</f>
        <v>57.692307700000001</v>
      </c>
      <c r="AJ2" s="33">
        <f>IF(AI2&lt;&gt;"",_xlfn.PERCENTRANK.EXC(AI$2:AI$210, AI2)*100, "")</f>
        <v>85.7</v>
      </c>
      <c r="AK2" s="62" t="str">
        <f>IF(Parameters!B$5="Percentile", IF(AJ2&lt;Parameters!C$5, "Y", "N"), IF(AI2&lt;Parameters!C$5, "Y", "N"))</f>
        <v>N</v>
      </c>
      <c r="AL2" s="33" t="str">
        <f>IF(C2="Yes", IF(Indicators!W2&lt;&gt;"", Indicators!W2, ""),"")</f>
        <v/>
      </c>
      <c r="AM2" s="33" t="str">
        <f>IF(AL2&lt;&gt;"",_xlfn.PERCENTRANK.EXC(AL$2:AL$210, AL2)*100, "")</f>
        <v/>
      </c>
      <c r="AN2" s="33" t="str">
        <f>IF(AL2&lt;&gt;"", IF(Parameters!B$6="Percentile", IF(AM2&lt;Parameters!C$6, "Y", "N"), IF(AL2&lt;Parameters!C$6, "Y", "N")),"")</f>
        <v/>
      </c>
      <c r="AO2" s="47" t="str">
        <f>IF(OR(AK2="Y", AN2="Y"), "Y", "N")</f>
        <v>N</v>
      </c>
      <c r="AQ2" s="33">
        <f>IF(C2="Yes", IF(Indicators!N2&lt;&gt;"", Indicators!N2,""),"")</f>
        <v>135</v>
      </c>
      <c r="AR2" s="33">
        <f>IF(AQ2&lt;&gt;"",_xlfn.PERCENTRANK.EXC(AQ$2:AQ$210, AQ2)*100, "")</f>
        <v>91</v>
      </c>
      <c r="AS2" s="48" t="str">
        <f>IF(Parameters!B$7="Percentile", IF(AR2&lt;Parameters!C$7, "Y", "N"), IF(AQ2&lt;Parameters!C$7, "Y", "N"))</f>
        <v>N</v>
      </c>
      <c r="AU2" s="33">
        <f>IF(C2="Yes", IF(Indicators!X2&lt;&gt;"", Indicators!X2,""),"")</f>
        <v>21.33</v>
      </c>
      <c r="AV2" s="33">
        <f>IF(AU2&lt;&gt;"",100-_xlfn.PERCENTRANK.EXC(AU$2:AU$210, AU2)*100, "")</f>
        <v>15.5</v>
      </c>
      <c r="AW2" s="48" t="str">
        <f>IF(Parameters!B$8="Percentile", IF(AV2&lt;Parameters!C$8, "Y", "N"), IF(AU2&gt;Parameters!C$8, "Y", "N"))</f>
        <v>N</v>
      </c>
      <c r="AY2" s="71" t="str">
        <f>IF(Indicators!F2&lt;&gt;"", IF(Indicators!F2&lt;Parameters!F$5, "Y", "N"), "")</f>
        <v>N</v>
      </c>
      <c r="AZ2" s="71" t="str">
        <f>IF(Indicators!G2&lt;&gt;"", IF(Indicators!G2&lt;Parameters!G$5, "Y", "N"), "")</f>
        <v>N</v>
      </c>
      <c r="BA2" s="71" t="str">
        <f>IF(Indicators!H2&lt;&gt;"", IF(Indicators!H2&lt;Parameters!H$5, "Y", "N"), "")</f>
        <v/>
      </c>
      <c r="BB2" s="71" t="str">
        <f>IF(Indicators!I2&lt;&gt;"", IF(Indicators!I2&lt;Parameters!I$5, "Y", "N"), "")</f>
        <v/>
      </c>
      <c r="BC2" s="71" t="str">
        <f>IF(Indicators!J2&lt;&gt;"", IF(Indicators!J2&lt;Parameters!J$5, "Y", "N"), "")</f>
        <v/>
      </c>
      <c r="BD2" s="71" t="str">
        <f>IF(Indicators!K2&lt;&gt;"", IF(Indicators!K2&lt;Parameters!K$5, "Y", "N"), "")</f>
        <v/>
      </c>
      <c r="BE2" s="71" t="str">
        <f>IF(Indicators!L2&lt;&gt;"", IF(Indicators!L2&lt;Parameters!L$5, "Y", "N"), "")</f>
        <v/>
      </c>
      <c r="BF2" s="71" t="str">
        <f>IF(Indicators!M2&lt;&gt;"", IF(Indicators!M2&lt;Parameters!M$5, "Y", "N"), "")</f>
        <v>N</v>
      </c>
      <c r="BG2" s="29" t="str">
        <f>IF(Indicators!Q2&lt;&gt;"", IF(Indicators!Q2&lt;Parameters!H$6, "Y", "N"), "")</f>
        <v/>
      </c>
      <c r="BH2" s="29">
        <f>COUNTIF(AY2:BG2, "Y")</f>
        <v>0</v>
      </c>
      <c r="BI2" s="47" t="str">
        <f>IF(K2="No",IF(BH2&gt;=Parameters!C$12, "Y", "N"), "")</f>
        <v>N</v>
      </c>
      <c r="BK2" s="78" t="str">
        <f>IF(AND($BI2="Y", Indicators!O2&lt;&gt;""), _xlfn.PERCENTRANK.EXC(Indicators!O$2:O$210, Indicators!O2)*100, "")</f>
        <v/>
      </c>
      <c r="BL2" s="78" t="str">
        <f>IF(AND($BI2="Y", Indicators!P2&lt;&gt;""), _xlfn.PERCENTRANK.EXC(Indicators!P$2:P$210, Indicators!P2)*100, "")</f>
        <v/>
      </c>
      <c r="BM2" s="78" t="str">
        <f>IF(AND($BI2="Y", Indicators!Q2&lt;&gt;""), _xlfn.PERCENTRANK.EXC(Indicators!Q$2:Q$210, Indicators!Q2)*100, "")</f>
        <v/>
      </c>
      <c r="BN2" s="78" t="str">
        <f>IF(AND($BI2="Y", Indicators!R2&lt;&gt;""), _xlfn.PERCENTRANK.EXC(Indicators!R$2:R$210, Indicators!R2)*100, "")</f>
        <v/>
      </c>
      <c r="BO2" s="78" t="str">
        <f>IF(AND($BI2="Y", Indicators!S2&lt;&gt;""), _xlfn.PERCENTRANK.EXC(Indicators!S$2:S$210, Indicators!S2)*100, "")</f>
        <v/>
      </c>
      <c r="BP2" s="78" t="str">
        <f>IF(AND($BI2="Y", Indicators!T2&lt;&gt;""), _xlfn.PERCENTRANK.EXC(Indicators!T$2:T$210, Indicators!T2)*100, "")</f>
        <v/>
      </c>
      <c r="BQ2" s="78" t="str">
        <f>IF(AND($BI2="Y", Indicators!U2&lt;&gt;""), _xlfn.PERCENTRANK.EXC(Indicators!U$2:U$210, Indicators!U2)*100, "")</f>
        <v/>
      </c>
      <c r="BR2" s="78" t="str">
        <f>IF(AND($BI2="Y", Indicators!V2&lt;&gt;""), _xlfn.PERCENTRANK.EXC(Indicators!V$2:V$210, Indicators!V2)*100, "")</f>
        <v/>
      </c>
      <c r="BS2" s="81" t="str">
        <f>IF(BI2="Y", COUNTIF(BK2:BR2, "&lt;25"), "")</f>
        <v/>
      </c>
      <c r="BT2" s="84" t="str">
        <f>IF(BI2="Y", IF(BS2&gt;=Parameters!C$13, "Y", "N"), "")</f>
        <v/>
      </c>
      <c r="BU2" s="29"/>
      <c r="BV2" s="33" t="str">
        <f>IF(BT2="Y", Indicators!X2, "")</f>
        <v/>
      </c>
      <c r="BW2" s="47" t="str">
        <f>IF(BV2&lt;&gt;"", IF(BV2&gt;Parameters!C$14,"Y", "N"), "")</f>
        <v/>
      </c>
      <c r="BY2" s="72" t="str">
        <f>IF(Indicators!F2&lt;&gt;"", IF(Indicators!F2&lt;Parameters!F$18, "Y", "N"), "")</f>
        <v>N</v>
      </c>
      <c r="BZ2" s="72" t="str">
        <f>IF(Indicators!G2&lt;&gt;"", IF(Indicators!G2&lt;Parameters!G$18, "Y", "N"), "")</f>
        <v>N</v>
      </c>
      <c r="CA2" s="72" t="str">
        <f>IF(Indicators!H2&lt;&gt;"", IF(Indicators!H2&lt;Parameters!H$18, "Y", "N"), "")</f>
        <v/>
      </c>
      <c r="CB2" s="72" t="str">
        <f>IF(Indicators!I2&lt;&gt;"", IF(Indicators!I2&lt;Parameters!I$18, "Y", "N"), "")</f>
        <v/>
      </c>
      <c r="CC2" s="72" t="str">
        <f>IF(Indicators!J2&lt;&gt;"", IF(Indicators!J2&lt;Parameters!J$18, "Y", "N"), "")</f>
        <v/>
      </c>
      <c r="CD2" s="72" t="str">
        <f>IF(Indicators!K2&lt;&gt;"", IF(Indicators!K2&lt;Parameters!K$18, "Y", "N"), "")</f>
        <v/>
      </c>
      <c r="CE2" s="72" t="str">
        <f>IF(Indicators!L2&lt;&gt;"", IF(Indicators!L2&lt;Parameters!L$18, "Y", "N"), "")</f>
        <v/>
      </c>
      <c r="CF2" s="72" t="str">
        <f>IF(Indicators!M2&lt;&gt;"", IF(Indicators!M2&lt;Parameters!M$18, "Y", "N"), "")</f>
        <v>N</v>
      </c>
      <c r="CG2" s="29" t="str">
        <f>IF(Indicators!Q2&lt;&gt;"", IF(Indicators!Q2&lt;Parameters!H$19, "Y", "N"), "")</f>
        <v/>
      </c>
      <c r="CH2" s="29">
        <f>COUNTIF(BY2:CG2, "Y")</f>
        <v>0</v>
      </c>
      <c r="CI2" s="47" t="str">
        <f>IF(AND(K2="No",R2="No"),IF(CH2&gt;=Parameters!C$18, "Y", "N"), "")</f>
        <v>N</v>
      </c>
      <c r="CJ2" s="29"/>
      <c r="CK2" s="29" t="str">
        <f>IF(AND($CI2="Y", Indicators!O2&lt;&gt;""), IF(Indicators!O2&lt;Parameters!F$20, "Y", "N"),"")</f>
        <v/>
      </c>
      <c r="CL2" s="29" t="str">
        <f>IF(AND($CI2="Y", Indicators!P2&lt;&gt;""), IF(Indicators!P2&lt;Parameters!G$20, "Y", "N"),"")</f>
        <v/>
      </c>
      <c r="CM2" s="29" t="str">
        <f>IF(AND($CI2="Y", Indicators!Q2&lt;&gt;""), IF(Indicators!Q2&lt;Parameters!H$20, "Y", "N"),"")</f>
        <v/>
      </c>
      <c r="CN2" s="29" t="str">
        <f>IF(AND($CI2="Y", Indicators!R2&lt;&gt;""), IF(Indicators!R2&lt;Parameters!I$20, "Y", "N"),"")</f>
        <v/>
      </c>
      <c r="CO2" s="29" t="str">
        <f>IF(AND($CI2="Y", Indicators!S2&lt;&gt;""), IF(Indicators!S2&lt;Parameters!J$20, "Y", "N"),"")</f>
        <v/>
      </c>
      <c r="CP2" s="29" t="str">
        <f>IF(AND($CI2="Y", Indicators!T2&lt;&gt;""), IF(Indicators!T2&lt;Parameters!K$20, "Y", "N"),"")</f>
        <v/>
      </c>
      <c r="CQ2" s="29" t="str">
        <f>IF(AND($CI2="Y", Indicators!U2&lt;&gt;""), IF(Indicators!U2&lt;Parameters!L$20, "Y", "N"),"")</f>
        <v/>
      </c>
      <c r="CR2" s="29" t="str">
        <f>IF(AND($CI2="Y", Indicators!V2&lt;&gt;""), IF(Indicators!V2&lt;Parameters!M$20, "Y", "N"),"")</f>
        <v/>
      </c>
      <c r="CS2" s="81" t="str">
        <f>IF(CI2="Y", COUNTIF(CK2:CR2, "Y"), "")</f>
        <v/>
      </c>
      <c r="CT2" s="84" t="str">
        <f>IF(CI2="Y", IF(CS2&gt;=Parameters!C$19, "Y", "N"), "")</f>
        <v/>
      </c>
      <c r="CU2" s="29" t="str">
        <f>IF($H2="Yes",#REF!, "")</f>
        <v/>
      </c>
      <c r="CV2" s="78" t="str">
        <f>IF(CT2="Y", Indicators!X2, "")</f>
        <v/>
      </c>
      <c r="CW2" s="34" t="str">
        <f>IF(CV2&lt;&gt;"",IF(CV2&gt;Parameters!C20,"Y","N"), "")</f>
        <v/>
      </c>
      <c r="CY2" s="33" t="str">
        <f>IF($K2="Yes", IF(Indicators!F2&lt;&gt;"", Indicators!F2, ""), "")</f>
        <v/>
      </c>
      <c r="CZ2" s="33" t="str">
        <f>IF($K2="Yes", IF(Indicators!G2&lt;&gt;"", Indicators!G2, ""), "")</f>
        <v/>
      </c>
      <c r="DA2" s="33" t="str">
        <f>IF($K2="Yes", IF(Indicators!H2&lt;&gt;"", Indicators!H2, ""), "")</f>
        <v/>
      </c>
      <c r="DB2" s="33" t="str">
        <f>IF($K2="Yes", IF(Indicators!I2&lt;&gt;"", Indicators!I2, ""), "")</f>
        <v/>
      </c>
      <c r="DC2" s="33" t="str">
        <f>IF($K2="Yes", IF(Indicators!J2&lt;&gt;"", Indicators!J2, ""), "")</f>
        <v/>
      </c>
      <c r="DD2" s="33" t="str">
        <f>IF($K2="Yes", IF(Indicators!K2&lt;&gt;"", Indicators!K2, ""), "")</f>
        <v/>
      </c>
      <c r="DE2" s="33" t="str">
        <f>IF($K2="Yes", IF(Indicators!L2&lt;&gt;"", Indicators!L2, ""), "")</f>
        <v/>
      </c>
      <c r="DF2" s="33" t="str">
        <f>IF($K2="Yes", IF(Indicators!M2&lt;&gt;"", Indicators!M2, ""), "")</f>
        <v/>
      </c>
      <c r="DH2" s="33" t="str">
        <f>IF($K2="Yes", IF(Indicators!W2&lt;&gt;"", Indicators!W2, ""), "")</f>
        <v/>
      </c>
      <c r="DJ2" s="33" t="str">
        <f>IF($K2="Yes", IF(Indicators!O2&lt;&gt;"", Indicators!O2, ""), "")</f>
        <v/>
      </c>
      <c r="DK2" s="33" t="str">
        <f>IF($K2="Yes", IF(Indicators!P2&lt;&gt;"", Indicators!P2, ""), "")</f>
        <v/>
      </c>
      <c r="DL2" s="33" t="str">
        <f>IF($K2="Yes", IF(Indicators!Q2&lt;&gt;"", Indicators!Q2, ""), "")</f>
        <v/>
      </c>
      <c r="DM2" s="33" t="str">
        <f>IF($K2="Yes", IF(Indicators!R2&lt;&gt;"", Indicators!R2, ""), "")</f>
        <v/>
      </c>
      <c r="DN2" s="33" t="str">
        <f>IF($K2="Yes", IF(Indicators!S2&lt;&gt;"", Indicators!S2, ""), "")</f>
        <v/>
      </c>
      <c r="DO2" s="33" t="str">
        <f>IF($K2="Yes", IF(Indicators!T2&lt;&gt;"", Indicators!T2, ""), "")</f>
        <v/>
      </c>
      <c r="DP2" s="33" t="str">
        <f>IF($K2="Yes", IF(Indicators!U2&lt;&gt;"", Indicators!U2, ""), "")</f>
        <v/>
      </c>
      <c r="DQ2" s="33" t="str">
        <f>IF($K2="Yes", IF(Indicators!V2&lt;&gt;"", Indicators!V2, ""), "")</f>
        <v/>
      </c>
      <c r="DS2" s="29" t="str">
        <f>IF($K2="Yes", IF(Indicators!X2&lt;&gt;"", Indicators!X2, ""), "")</f>
        <v/>
      </c>
    </row>
    <row r="3" spans="1:123" x14ac:dyDescent="0.25">
      <c r="A3" s="56" t="str">
        <f>Indicators!A3</f>
        <v>District1001</v>
      </c>
      <c r="B3" s="56" t="str">
        <f>Indicators!B3</f>
        <v>School 1</v>
      </c>
      <c r="C3" s="57" t="str">
        <f>Indicators!D3</f>
        <v>No</v>
      </c>
      <c r="D3" s="64" t="str">
        <f>IF(AK3="Y", IF(Parameters!B$5="Percentile", Identification!AJ3,Identification!AI3), "")</f>
        <v/>
      </c>
      <c r="E3" s="64" t="str">
        <f>IF(AN3="Y", IF(Parameters!B$6="Percentile", AM3, AL3), "")</f>
        <v/>
      </c>
      <c r="F3" s="57" t="str">
        <f t="shared" si="0"/>
        <v/>
      </c>
      <c r="G3" s="64" t="str">
        <f>IF(AND(F3="Y", AS3="Y"), IF(Parameters!B$7="Percentile", AR3,AQ3), "")</f>
        <v/>
      </c>
      <c r="H3" s="57" t="str">
        <f t="shared" si="1"/>
        <v/>
      </c>
      <c r="I3" s="64" t="str">
        <f>IF(AND(H3="Y", AW3="Y"), IF(Parameters!B$7="Percentile", AV3,AU3), "")</f>
        <v/>
      </c>
      <c r="J3" s="65" t="str">
        <f t="shared" si="2"/>
        <v/>
      </c>
      <c r="K3" s="57" t="str">
        <f t="shared" ref="K3:K66" si="3">IF(J3="Y", "Yes", "No")</f>
        <v>No</v>
      </c>
      <c r="L3" s="87">
        <f t="shared" ref="L3:L66" si="4">IF(BI3="Y", BH3, "")</f>
        <v>6</v>
      </c>
      <c r="M3" s="57" t="str">
        <f>Identification!BI3</f>
        <v>Y</v>
      </c>
      <c r="N3" s="87">
        <f t="shared" ref="N3:N66" si="5">IF(BT3="Y", BS3, "")</f>
        <v>3</v>
      </c>
      <c r="O3" s="88" t="str">
        <f t="shared" ref="O3:O66" si="6">BT3</f>
        <v>Y</v>
      </c>
      <c r="P3" s="57">
        <f t="shared" ref="P3:P66" si="7">IF(BW3="Y", BV3, "")</f>
        <v>19.8</v>
      </c>
      <c r="Q3" s="57" t="str">
        <f t="shared" ref="Q3:Q66" si="8">BW3</f>
        <v>Y</v>
      </c>
      <c r="R3" s="57" t="str">
        <f t="shared" ref="R3:R66" si="9">IF(Q3="Y", "Yes", "No")</f>
        <v>Yes</v>
      </c>
      <c r="S3" s="57" t="str">
        <f t="shared" ref="S3:S66" si="10">IF(CI3="Y", CH3, "")</f>
        <v/>
      </c>
      <c r="T3" s="57" t="str">
        <f t="shared" ref="T3:T66" si="11">CI3</f>
        <v/>
      </c>
      <c r="U3" s="57" t="str">
        <f t="shared" ref="U3:U66" si="12">IF(CT3="Y",CS3, "")</f>
        <v/>
      </c>
      <c r="V3" s="88" t="str">
        <f t="shared" ref="V3:V66" si="13">CT3</f>
        <v/>
      </c>
      <c r="W3" s="57" t="str">
        <f t="shared" ref="W3:W66" si="14">IF(CW3="Y", CV3, "")</f>
        <v/>
      </c>
      <c r="X3" s="91" t="str">
        <f t="shared" ref="X3:X66" si="15">CW3</f>
        <v/>
      </c>
      <c r="Y3" s="58" t="str">
        <f t="shared" ref="Y3:Y66" si="16">IF(X3="Y", "Yes", "No")</f>
        <v>No</v>
      </c>
      <c r="AA3" s="29" t="str">
        <f t="shared" ref="AA3:AA66" si="17">IF(C3="Yes", K3, "")</f>
        <v/>
      </c>
      <c r="AB3" s="29" t="str">
        <f t="shared" ref="AB3:AB66" si="18">IF(C3="Yes", R3, "")</f>
        <v/>
      </c>
      <c r="AC3" s="29" t="str">
        <f t="shared" ref="AC3:AC66" si="19">IF(C3="Yes", Y3, "")</f>
        <v/>
      </c>
      <c r="AE3" s="29" t="str">
        <f t="shared" ref="AE3:AE66" si="20">IF(C3="No", K3, "")</f>
        <v>No</v>
      </c>
      <c r="AF3" s="29" t="str">
        <f t="shared" ref="AF3:AF66" si="21">IF(C3="No", R3, "")</f>
        <v>Yes</v>
      </c>
      <c r="AG3" s="29" t="str">
        <f t="shared" ref="AG3:AG66" si="22">IF(C3="No", Y3, "")</f>
        <v>No</v>
      </c>
      <c r="AI3" s="33" t="str">
        <f>IF(C3="Yes",IF(Indicators!E3&lt;&gt;"", Indicators!E3,""),"")</f>
        <v/>
      </c>
      <c r="AJ3" s="33" t="str">
        <f t="shared" ref="AJ3:AJ66" si="23">IF(AI3&lt;&gt;"",_xlfn.PERCENTRANK.EXC(AI$2:AI$210, AI3)*100, "")</f>
        <v/>
      </c>
      <c r="AK3" s="62" t="str">
        <f>IF(Parameters!B$5="Percentile", IF(AJ3&lt;Parameters!C$5, "Y", "N"), IF(AI3&lt;Parameters!C$5, "Y", "N"))</f>
        <v>N</v>
      </c>
      <c r="AL3" s="33" t="str">
        <f>IF(C3="Yes", IF(Indicators!W3&lt;&gt;"", Indicators!W3, ""),"")</f>
        <v/>
      </c>
      <c r="AM3" s="33" t="str">
        <f t="shared" ref="AM3:AM66" si="24">IF(AL3&lt;&gt;"",_xlfn.PERCENTRANK.EXC(AL$2:AL$210, AL3)*100, "")</f>
        <v/>
      </c>
      <c r="AN3" s="33" t="str">
        <f>IF(AL3&lt;&gt;"", IF(Parameters!B$6="Percentile", IF(AM3&lt;Parameters!C$6, "Y", "N"), IF(AL3&lt;Parameters!C$6, "Y", "N")),"")</f>
        <v/>
      </c>
      <c r="AO3" s="47" t="str">
        <f t="shared" ref="AO3:AO66" si="25">IF(OR(AK3="Y", AN3="Y"), "Y", "N")</f>
        <v>N</v>
      </c>
      <c r="AQ3" s="33" t="str">
        <f>IF(C3="Yes", IF(Indicators!N3&lt;&gt;"", Indicators!N3,""),"")</f>
        <v/>
      </c>
      <c r="AR3" s="33" t="str">
        <f t="shared" ref="AR3:AR66" si="26">IF(AQ3&lt;&gt;"",_xlfn.PERCENTRANK.EXC(AQ$2:AQ$210, AQ3)*100, "")</f>
        <v/>
      </c>
      <c r="AS3" s="48" t="str">
        <f>IF(Parameters!B$7="Percentile", IF(AR3&lt;Parameters!C$7, "Y", "N"), IF(AQ3&lt;Parameters!C$7, "Y", "N"))</f>
        <v>N</v>
      </c>
      <c r="AU3" s="33" t="str">
        <f>IF(C3="Yes", IF(Indicators!X3&lt;&gt;"", Indicators!X3,""),"")</f>
        <v/>
      </c>
      <c r="AV3" s="33" t="str">
        <f t="shared" ref="AV3:AV66" si="27">IF(AU3&lt;&gt;"",100-_xlfn.PERCENTRANK.EXC(AU$2:AU$210, AU3)*100, "")</f>
        <v/>
      </c>
      <c r="AW3" s="48" t="str">
        <f>IF(Parameters!B$8="Percentile", IF(AV3&lt;Parameters!C$8, "Y", "N"), IF(AU3&gt;Parameters!C$8, "Y", "N"))</f>
        <v>N</v>
      </c>
      <c r="AY3" s="71" t="str">
        <f>IF(Indicators!F3&lt;&gt;"", IF(Indicators!F3&lt;Parameters!F$5, "Y", "N"), "")</f>
        <v>Y</v>
      </c>
      <c r="AZ3" s="71" t="str">
        <f>IF(Indicators!G3&lt;&gt;"", IF(Indicators!G3&lt;Parameters!G$5, "Y", "N"), "")</f>
        <v>Y</v>
      </c>
      <c r="BA3" s="71" t="str">
        <f>IF(Indicators!H3&lt;&gt;"", IF(Indicators!H3&lt;Parameters!H$5, "Y", "N"), "")</f>
        <v>N</v>
      </c>
      <c r="BB3" s="71" t="str">
        <f>IF(Indicators!I3&lt;&gt;"", IF(Indicators!I3&lt;Parameters!I$5, "Y", "N"), "")</f>
        <v/>
      </c>
      <c r="BC3" s="71" t="str">
        <f>IF(Indicators!J3&lt;&gt;"", IF(Indicators!J3&lt;Parameters!J$5, "Y", "N"), "")</f>
        <v>Y</v>
      </c>
      <c r="BD3" s="71" t="str">
        <f>IF(Indicators!K3&lt;&gt;"", IF(Indicators!K3&lt;Parameters!K$5, "Y", "N"), "")</f>
        <v>Y</v>
      </c>
      <c r="BE3" s="71" t="str">
        <f>IF(Indicators!L3&lt;&gt;"", IF(Indicators!L3&lt;Parameters!L$5, "Y", "N"), "")</f>
        <v>Y</v>
      </c>
      <c r="BF3" s="71" t="str">
        <f>IF(Indicators!M3&lt;&gt;"", IF(Indicators!M3&lt;Parameters!M$5, "Y", "N"), "")</f>
        <v>Y</v>
      </c>
      <c r="BG3" s="29" t="str">
        <f>IF(Indicators!Q3&lt;&gt;"", IF(Indicators!Q3&lt;Parameters!H$6, "Y", "N"), "")</f>
        <v>N</v>
      </c>
      <c r="BH3" s="29">
        <f t="shared" ref="BH3:BH66" si="28">COUNTIF(AY3:BG3, "Y")</f>
        <v>6</v>
      </c>
      <c r="BI3" s="47" t="str">
        <f>IF(K3="No",IF(BH3&gt;=Parameters!C$12, "Y", "N"), "")</f>
        <v>Y</v>
      </c>
      <c r="BK3" s="78">
        <f>IF(AND($BI3="Y", Indicators!O3&lt;&gt;""), _xlfn.PERCENTRANK.EXC(Indicators!O$2:O$210, Indicators!O3)*100, "")</f>
        <v>6.7</v>
      </c>
      <c r="BL3" s="78">
        <f>IF(AND($BI3="Y", Indicators!P3&lt;&gt;""), _xlfn.PERCENTRANK.EXC(Indicators!P$2:P$210, Indicators!P3)*100, "")</f>
        <v>39.5</v>
      </c>
      <c r="BM3" s="78">
        <f>IF(AND($BI3="Y", Indicators!Q3&lt;&gt;""), _xlfn.PERCENTRANK.EXC(Indicators!Q$2:Q$210, Indicators!Q3)*100, "")</f>
        <v>55.500000000000007</v>
      </c>
      <c r="BN3" s="78" t="str">
        <f>IF(AND($BI3="Y", Indicators!R3&lt;&gt;""), _xlfn.PERCENTRANK.EXC(Indicators!R$2:R$210, Indicators!R3)*100, "")</f>
        <v/>
      </c>
      <c r="BO3" s="78">
        <f>IF(AND($BI3="Y", Indicators!S3&lt;&gt;""), _xlfn.PERCENTRANK.EXC(Indicators!S$2:S$210, Indicators!S3)*100, "")</f>
        <v>16.600000000000001</v>
      </c>
      <c r="BP3" s="78" t="str">
        <f>IF(AND($BI3="Y", Indicators!T3&lt;&gt;""), _xlfn.PERCENTRANK.EXC(Indicators!T$2:T$210, Indicators!T3)*100, "")</f>
        <v/>
      </c>
      <c r="BQ3" s="78">
        <f>IF(AND($BI3="Y", Indicators!U3&lt;&gt;""), _xlfn.PERCENTRANK.EXC(Indicators!U$2:U$210, Indicators!U3)*100, "")</f>
        <v>42.8</v>
      </c>
      <c r="BR3" s="78">
        <f>IF(AND($BI3="Y", Indicators!V3&lt;&gt;""), _xlfn.PERCENTRANK.EXC(Indicators!V$2:V$210, Indicators!V3)*100, "")</f>
        <v>6.9</v>
      </c>
      <c r="BS3" s="81">
        <f t="shared" ref="BS3:BS66" si="29">IF(BI3="Y", COUNTIF(BK3:BR3, "&lt;25"), "")</f>
        <v>3</v>
      </c>
      <c r="BT3" s="84" t="str">
        <f>IF(BI3="Y", IF(BS3&gt;=Parameters!C$13, "Y", "N"), "")</f>
        <v>Y</v>
      </c>
      <c r="BU3" s="29"/>
      <c r="BV3" s="33">
        <f>IF(BT3="Y", Indicators!X3, "")</f>
        <v>19.8</v>
      </c>
      <c r="BW3" s="47" t="str">
        <f>IF(BV3&lt;&gt;"", IF(BV3&gt;Parameters!C$14,"Y", "N"), "")</f>
        <v>Y</v>
      </c>
      <c r="BY3" s="72" t="str">
        <f>IF(Indicators!F3&lt;&gt;"", IF(Indicators!F3&lt;Parameters!F$18, "Y", "N"), "")</f>
        <v>Y</v>
      </c>
      <c r="BZ3" s="72" t="str">
        <f>IF(Indicators!G3&lt;&gt;"", IF(Indicators!G3&lt;Parameters!G$18, "Y", "N"), "")</f>
        <v>Y</v>
      </c>
      <c r="CA3" s="72" t="str">
        <f>IF(Indicators!H3&lt;&gt;"", IF(Indicators!H3&lt;Parameters!H$18, "Y", "N"), "")</f>
        <v>Y</v>
      </c>
      <c r="CB3" s="72" t="str">
        <f>IF(Indicators!I3&lt;&gt;"", IF(Indicators!I3&lt;Parameters!I$18, "Y", "N"), "")</f>
        <v/>
      </c>
      <c r="CC3" s="72" t="str">
        <f>IF(Indicators!J3&lt;&gt;"", IF(Indicators!J3&lt;Parameters!J$18, "Y", "N"), "")</f>
        <v>N</v>
      </c>
      <c r="CD3" s="72" t="str">
        <f>IF(Indicators!K3&lt;&gt;"", IF(Indicators!K3&lt;Parameters!K$18, "Y", "N"), "")</f>
        <v>Y</v>
      </c>
      <c r="CE3" s="72" t="str">
        <f>IF(Indicators!L3&lt;&gt;"", IF(Indicators!L3&lt;Parameters!L$18, "Y", "N"), "")</f>
        <v>Y</v>
      </c>
      <c r="CF3" s="72" t="str">
        <f>IF(Indicators!M3&lt;&gt;"", IF(Indicators!M3&lt;Parameters!M$18, "Y", "N"), "")</f>
        <v>Y</v>
      </c>
      <c r="CG3" s="29" t="str">
        <f>IF(Indicators!Q3&lt;&gt;"", IF(Indicators!Q3&lt;Parameters!H$19, "Y", "N"), "")</f>
        <v>N</v>
      </c>
      <c r="CH3" s="29">
        <f t="shared" ref="CH3:CH66" si="30">COUNTIF(BY3:CG3, "Y")</f>
        <v>6</v>
      </c>
      <c r="CI3" s="47" t="str">
        <f>IF(AND(K3="No",R3="No"),IF(CH3&gt;=Parameters!C$18, "Y", "N"), "")</f>
        <v/>
      </c>
      <c r="CJ3" s="29"/>
      <c r="CK3" s="29" t="str">
        <f>IF(AND($CI3="Y", Indicators!O3&lt;&gt;""), IF(Indicators!O3&lt;Parameters!F$20, "Y", "N"),"")</f>
        <v/>
      </c>
      <c r="CL3" s="29" t="str">
        <f>IF(AND($CI3="Y", Indicators!P3&lt;&gt;""), IF(Indicators!P3&lt;Parameters!G$20, "Y", "N"),"")</f>
        <v/>
      </c>
      <c r="CM3" s="29" t="str">
        <f>IF(AND($CI3="Y", Indicators!Q3&lt;&gt;""), IF(Indicators!Q3&lt;Parameters!H$20, "Y", "N"),"")</f>
        <v/>
      </c>
      <c r="CN3" s="29" t="str">
        <f>IF(AND($CI3="Y", Indicators!R3&lt;&gt;""), IF(Indicators!R3&lt;Parameters!I$20, "Y", "N"),"")</f>
        <v/>
      </c>
      <c r="CO3" s="29" t="str">
        <f>IF(AND($CI3="Y", Indicators!S3&lt;&gt;""), IF(Indicators!S3&lt;Parameters!J$20, "Y", "N"),"")</f>
        <v/>
      </c>
      <c r="CP3" s="29" t="str">
        <f>IF(AND($CI3="Y", Indicators!T3&lt;&gt;""), IF(Indicators!T3&lt;Parameters!K$20, "Y", "N"),"")</f>
        <v/>
      </c>
      <c r="CQ3" s="29" t="str">
        <f>IF(AND($CI3="Y", Indicators!U3&lt;&gt;""), IF(Indicators!U3&lt;Parameters!L$20, "Y", "N"),"")</f>
        <v/>
      </c>
      <c r="CR3" s="29" t="str">
        <f>IF(AND($CI3="Y", Indicators!V3&lt;&gt;""), IF(Indicators!V3&lt;Parameters!M$20, "Y", "N"),"")</f>
        <v/>
      </c>
      <c r="CS3" s="81" t="str">
        <f t="shared" ref="CS3:CS66" si="31">IF(CI3="Y", COUNTIF(CK3:CR3, "Y"), "")</f>
        <v/>
      </c>
      <c r="CT3" s="84" t="str">
        <f>IF(CI3="Y", IF(CS3&gt;=Parameters!C$19, "Y", "N"), "")</f>
        <v/>
      </c>
      <c r="CU3" s="29" t="str">
        <f>IF($H3="Yes",#REF!, "")</f>
        <v/>
      </c>
      <c r="CV3" s="78" t="str">
        <f>IF(CT3="Y", Indicators!X3, "")</f>
        <v/>
      </c>
      <c r="CW3" s="34" t="str">
        <f>IF(CV3&lt;&gt;"",IF(CV3&gt;Parameters!C21,"Y","N"), "")</f>
        <v/>
      </c>
      <c r="CY3" s="33" t="str">
        <f>IF($K3="Yes", IF(Indicators!F3&lt;&gt;"", Indicators!F3, ""), "")</f>
        <v/>
      </c>
      <c r="CZ3" s="33" t="str">
        <f>IF($K3="Yes", IF(Indicators!G3&lt;&gt;"", Indicators!G3, ""), "")</f>
        <v/>
      </c>
      <c r="DA3" s="33" t="str">
        <f>IF($K3="Yes", IF(Indicators!H3&lt;&gt;"", Indicators!H3, ""), "")</f>
        <v/>
      </c>
      <c r="DB3" s="33" t="str">
        <f>IF($K3="Yes", IF(Indicators!I3&lt;&gt;"", Indicators!I3, ""), "")</f>
        <v/>
      </c>
      <c r="DC3" s="33" t="str">
        <f>IF($K3="Yes", IF(Indicators!J3&lt;&gt;"", Indicators!J3, ""), "")</f>
        <v/>
      </c>
      <c r="DD3" s="33" t="str">
        <f>IF($K3="Yes", IF(Indicators!K3&lt;&gt;"", Indicators!K3, ""), "")</f>
        <v/>
      </c>
      <c r="DE3" s="33" t="str">
        <f>IF($K3="Yes", IF(Indicators!L3&lt;&gt;"", Indicators!L3, ""), "")</f>
        <v/>
      </c>
      <c r="DF3" s="33" t="str">
        <f>IF($K3="Yes", IF(Indicators!M3&lt;&gt;"", Indicators!M3, ""), "")</f>
        <v/>
      </c>
      <c r="DH3" s="33" t="str">
        <f>IF($K3="Yes", IF(Indicators!W3&lt;&gt;"", Indicators!W3, ""), "")</f>
        <v/>
      </c>
      <c r="DJ3" s="33" t="str">
        <f>IF($K3="Yes", IF(Indicators!O3&lt;&gt;"", Indicators!O3, ""), "")</f>
        <v/>
      </c>
      <c r="DK3" s="33" t="str">
        <f>IF($K3="Yes", IF(Indicators!P3&lt;&gt;"", Indicators!P3, ""), "")</f>
        <v/>
      </c>
      <c r="DL3" s="33" t="str">
        <f>IF($K3="Yes", IF(Indicators!Q3&lt;&gt;"", Indicators!Q3, ""), "")</f>
        <v/>
      </c>
      <c r="DM3" s="33" t="str">
        <f>IF($K3="Yes", IF(Indicators!R3&lt;&gt;"", Indicators!R3, ""), "")</f>
        <v/>
      </c>
      <c r="DN3" s="33" t="str">
        <f>IF($K3="Yes", IF(Indicators!S3&lt;&gt;"", Indicators!S3, ""), "")</f>
        <v/>
      </c>
      <c r="DO3" s="33" t="str">
        <f>IF($K3="Yes", IF(Indicators!T3&lt;&gt;"", Indicators!T3, ""), "")</f>
        <v/>
      </c>
      <c r="DP3" s="33" t="str">
        <f>IF($K3="Yes", IF(Indicators!U3&lt;&gt;"", Indicators!U3, ""), "")</f>
        <v/>
      </c>
      <c r="DQ3" s="33" t="str">
        <f>IF($K3="Yes", IF(Indicators!V3&lt;&gt;"", Indicators!V3, ""), "")</f>
        <v/>
      </c>
      <c r="DS3" s="29" t="str">
        <f>IF($K3="Yes", IF(Indicators!X3&lt;&gt;"", Indicators!X3, ""), "")</f>
        <v/>
      </c>
    </row>
    <row r="4" spans="1:123" x14ac:dyDescent="0.25">
      <c r="A4" s="56" t="str">
        <f>Indicators!A4</f>
        <v>District1001</v>
      </c>
      <c r="B4" s="56" t="str">
        <f>Indicators!B4</f>
        <v>School 2</v>
      </c>
      <c r="C4" s="57" t="str">
        <f>Indicators!D4</f>
        <v>Yes</v>
      </c>
      <c r="D4" s="64">
        <f>IF(AK4="Y", IF(Parameters!B$5="Percentile", Identification!AJ4,Identification!AI4), "")</f>
        <v>46.969696999999996</v>
      </c>
      <c r="E4" s="64" t="str">
        <f>IF(AN4="Y", IF(Parameters!B$6="Percentile", AM4, AL4), "")</f>
        <v/>
      </c>
      <c r="F4" s="57" t="str">
        <f t="shared" si="0"/>
        <v>Y</v>
      </c>
      <c r="G4" s="64" t="str">
        <f>IF(AND(F4="Y", AS4="Y"), IF(Parameters!B$7="Percentile", AR4,AQ4), "")</f>
        <v/>
      </c>
      <c r="H4" s="57" t="str">
        <f t="shared" si="1"/>
        <v>N</v>
      </c>
      <c r="I4" s="64" t="str">
        <f>IF(AND(H4="Y", AW4="Y"), IF(Parameters!B$7="Percentile", AV4,AU4), "")</f>
        <v/>
      </c>
      <c r="J4" s="65" t="str">
        <f t="shared" si="2"/>
        <v/>
      </c>
      <c r="K4" s="57" t="str">
        <f t="shared" si="3"/>
        <v>No</v>
      </c>
      <c r="L4" s="87">
        <f t="shared" si="4"/>
        <v>2</v>
      </c>
      <c r="M4" s="57" t="str">
        <f>Identification!BI4</f>
        <v>Y</v>
      </c>
      <c r="N4" s="87" t="str">
        <f t="shared" si="5"/>
        <v/>
      </c>
      <c r="O4" s="88" t="str">
        <f t="shared" si="6"/>
        <v>N</v>
      </c>
      <c r="P4" s="57" t="str">
        <f t="shared" si="7"/>
        <v/>
      </c>
      <c r="Q4" s="57" t="str">
        <f t="shared" si="8"/>
        <v/>
      </c>
      <c r="R4" s="57" t="str">
        <f t="shared" si="9"/>
        <v>No</v>
      </c>
      <c r="S4" s="57" t="str">
        <f t="shared" si="10"/>
        <v/>
      </c>
      <c r="T4" s="57" t="str">
        <f t="shared" si="11"/>
        <v>N</v>
      </c>
      <c r="U4" s="57" t="str">
        <f t="shared" si="12"/>
        <v/>
      </c>
      <c r="V4" s="88" t="str">
        <f t="shared" si="13"/>
        <v/>
      </c>
      <c r="W4" s="57" t="str">
        <f t="shared" si="14"/>
        <v/>
      </c>
      <c r="X4" s="91" t="str">
        <f t="shared" si="15"/>
        <v/>
      </c>
      <c r="Y4" s="58" t="str">
        <f t="shared" si="16"/>
        <v>No</v>
      </c>
      <c r="AA4" s="29" t="str">
        <f t="shared" si="17"/>
        <v>No</v>
      </c>
      <c r="AB4" s="29" t="str">
        <f t="shared" si="18"/>
        <v>No</v>
      </c>
      <c r="AC4" s="29" t="str">
        <f t="shared" si="19"/>
        <v>No</v>
      </c>
      <c r="AE4" s="29" t="str">
        <f t="shared" si="20"/>
        <v/>
      </c>
      <c r="AF4" s="29" t="str">
        <f t="shared" si="21"/>
        <v/>
      </c>
      <c r="AG4" s="29" t="str">
        <f t="shared" si="22"/>
        <v/>
      </c>
      <c r="AI4" s="33">
        <f>IF(C4="Yes",IF(Indicators!E4&lt;&gt;"", Indicators!E4,""),"")</f>
        <v>46.969696999999996</v>
      </c>
      <c r="AJ4" s="33">
        <f t="shared" si="23"/>
        <v>56.399999999999991</v>
      </c>
      <c r="AK4" s="62" t="str">
        <f>IF(Parameters!B$5="Percentile", IF(AJ4&lt;Parameters!C$5, "Y", "N"), IF(AI4&lt;Parameters!C$5, "Y", "N"))</f>
        <v>Y</v>
      </c>
      <c r="AL4" s="33" t="str">
        <f>IF(C4="Yes", IF(Indicators!W4&lt;&gt;"", Indicators!W4, ""),"")</f>
        <v/>
      </c>
      <c r="AM4" s="33" t="str">
        <f t="shared" si="24"/>
        <v/>
      </c>
      <c r="AN4" s="33" t="str">
        <f>IF(AL4&lt;&gt;"", IF(Parameters!B$6="Percentile", IF(AM4&lt;Parameters!C$6, "Y", "N"), IF(AL4&lt;Parameters!C$6, "Y", "N")),"")</f>
        <v/>
      </c>
      <c r="AO4" s="47" t="str">
        <f t="shared" si="25"/>
        <v>Y</v>
      </c>
      <c r="AQ4" s="33">
        <f>IF(C4="Yes", IF(Indicators!N4&lt;&gt;"", Indicators!N4,""),"")</f>
        <v>106.5217391</v>
      </c>
      <c r="AR4" s="33">
        <f t="shared" si="26"/>
        <v>36.9</v>
      </c>
      <c r="AS4" s="48" t="str">
        <f>IF(Parameters!B$7="Percentile", IF(AR4&lt;Parameters!C$7, "Y", "N"), IF(AQ4&lt;Parameters!C$7, "Y", "N"))</f>
        <v>N</v>
      </c>
      <c r="AU4" s="33">
        <f>IF(C4="Yes", IF(Indicators!X4&lt;&gt;"", Indicators!X4,""),"")</f>
        <v>29.7</v>
      </c>
      <c r="AV4" s="33">
        <f t="shared" si="27"/>
        <v>4.7000000000000028</v>
      </c>
      <c r="AW4" s="48" t="str">
        <f>IF(Parameters!B$8="Percentile", IF(AV4&lt;Parameters!C$8, "Y", "N"), IF(AU4&gt;Parameters!C$8, "Y", "N"))</f>
        <v>Y</v>
      </c>
      <c r="AY4" s="71" t="str">
        <f>IF(Indicators!F4&lt;&gt;"", IF(Indicators!F4&lt;Parameters!F$5, "Y", "N"), "")</f>
        <v>N</v>
      </c>
      <c r="AZ4" s="71" t="str">
        <f>IF(Indicators!G4&lt;&gt;"", IF(Indicators!G4&lt;Parameters!G$5, "Y", "N"), "")</f>
        <v>Y</v>
      </c>
      <c r="BA4" s="71" t="str">
        <f>IF(Indicators!H4&lt;&gt;"", IF(Indicators!H4&lt;Parameters!H$5, "Y", "N"), "")</f>
        <v/>
      </c>
      <c r="BB4" s="71" t="str">
        <f>IF(Indicators!I4&lt;&gt;"", IF(Indicators!I4&lt;Parameters!I$5, "Y", "N"), "")</f>
        <v/>
      </c>
      <c r="BC4" s="71" t="str">
        <f>IF(Indicators!J4&lt;&gt;"", IF(Indicators!J4&lt;Parameters!J$5, "Y", "N"), "")</f>
        <v/>
      </c>
      <c r="BD4" s="71" t="str">
        <f>IF(Indicators!K4&lt;&gt;"", IF(Indicators!K4&lt;Parameters!K$5, "Y", "N"), "")</f>
        <v/>
      </c>
      <c r="BE4" s="71" t="str">
        <f>IF(Indicators!L4&lt;&gt;"", IF(Indicators!L4&lt;Parameters!L$5, "Y", "N"), "")</f>
        <v/>
      </c>
      <c r="BF4" s="71" t="str">
        <f>IF(Indicators!M4&lt;&gt;"", IF(Indicators!M4&lt;Parameters!M$5, "Y", "N"), "")</f>
        <v>Y</v>
      </c>
      <c r="BG4" s="29" t="str">
        <f>IF(Indicators!Q4&lt;&gt;"", IF(Indicators!Q4&lt;Parameters!H$6, "Y", "N"), "")</f>
        <v/>
      </c>
      <c r="BH4" s="29">
        <f t="shared" si="28"/>
        <v>2</v>
      </c>
      <c r="BI4" s="47" t="str">
        <f>IF(K4="No",IF(BH4&gt;=Parameters!C$12, "Y", "N"), "")</f>
        <v>Y</v>
      </c>
      <c r="BK4" s="78">
        <f>IF(AND($BI4="Y", Indicators!O4&lt;&gt;""), _xlfn.PERCENTRANK.EXC(Indicators!O$2:O$210, Indicators!O4)*100, "")</f>
        <v>72.899999999999991</v>
      </c>
      <c r="BL4" s="78" t="str">
        <f>IF(AND($BI4="Y", Indicators!P4&lt;&gt;""), _xlfn.PERCENTRANK.EXC(Indicators!P$2:P$210, Indicators!P4)*100, "")</f>
        <v/>
      </c>
      <c r="BM4" s="78" t="str">
        <f>IF(AND($BI4="Y", Indicators!Q4&lt;&gt;""), _xlfn.PERCENTRANK.EXC(Indicators!Q$2:Q$210, Indicators!Q4)*100, "")</f>
        <v/>
      </c>
      <c r="BN4" s="78" t="str">
        <f>IF(AND($BI4="Y", Indicators!R4&lt;&gt;""), _xlfn.PERCENTRANK.EXC(Indicators!R$2:R$210, Indicators!R4)*100, "")</f>
        <v/>
      </c>
      <c r="BO4" s="78" t="str">
        <f>IF(AND($BI4="Y", Indicators!S4&lt;&gt;""), _xlfn.PERCENTRANK.EXC(Indicators!S$2:S$210, Indicators!S4)*100, "")</f>
        <v/>
      </c>
      <c r="BP4" s="78" t="str">
        <f>IF(AND($BI4="Y", Indicators!T4&lt;&gt;""), _xlfn.PERCENTRANK.EXC(Indicators!T$2:T$210, Indicators!T4)*100, "")</f>
        <v/>
      </c>
      <c r="BQ4" s="78" t="str">
        <f>IF(AND($BI4="Y", Indicators!U4&lt;&gt;""), _xlfn.PERCENTRANK.EXC(Indicators!U$2:U$210, Indicators!U4)*100, "")</f>
        <v/>
      </c>
      <c r="BR4" s="78">
        <f>IF(AND($BI4="Y", Indicators!V4&lt;&gt;""), _xlfn.PERCENTRANK.EXC(Indicators!V$2:V$210, Indicators!V4)*100, "")</f>
        <v>24.8</v>
      </c>
      <c r="BS4" s="81">
        <f t="shared" si="29"/>
        <v>1</v>
      </c>
      <c r="BT4" s="84" t="str">
        <f>IF(BI4="Y", IF(BS4&gt;=Parameters!C$13, "Y", "N"), "")</f>
        <v>N</v>
      </c>
      <c r="BU4" s="29"/>
      <c r="BV4" s="33" t="str">
        <f>IF(BT4="Y", Indicators!X4, "")</f>
        <v/>
      </c>
      <c r="BW4" s="47" t="str">
        <f>IF(BV4&lt;&gt;"", IF(BV4&gt;Parameters!C$14,"Y", "N"), "")</f>
        <v/>
      </c>
      <c r="BY4" s="72" t="str">
        <f>IF(Indicators!F4&lt;&gt;"", IF(Indicators!F4&lt;Parameters!F$18, "Y", "N"), "")</f>
        <v>N</v>
      </c>
      <c r="BZ4" s="72" t="str">
        <f>IF(Indicators!G4&lt;&gt;"", IF(Indicators!G4&lt;Parameters!G$18, "Y", "N"), "")</f>
        <v>Y</v>
      </c>
      <c r="CA4" s="72" t="str">
        <f>IF(Indicators!H4&lt;&gt;"", IF(Indicators!H4&lt;Parameters!H$18, "Y", "N"), "")</f>
        <v/>
      </c>
      <c r="CB4" s="72" t="str">
        <f>IF(Indicators!I4&lt;&gt;"", IF(Indicators!I4&lt;Parameters!I$18, "Y", "N"), "")</f>
        <v/>
      </c>
      <c r="CC4" s="72" t="str">
        <f>IF(Indicators!J4&lt;&gt;"", IF(Indicators!J4&lt;Parameters!J$18, "Y", "N"), "")</f>
        <v/>
      </c>
      <c r="CD4" s="72" t="str">
        <f>IF(Indicators!K4&lt;&gt;"", IF(Indicators!K4&lt;Parameters!K$18, "Y", "N"), "")</f>
        <v/>
      </c>
      <c r="CE4" s="72" t="str">
        <f>IF(Indicators!L4&lt;&gt;"", IF(Indicators!L4&lt;Parameters!L$18, "Y", "N"), "")</f>
        <v/>
      </c>
      <c r="CF4" s="72" t="str">
        <f>IF(Indicators!M4&lt;&gt;"", IF(Indicators!M4&lt;Parameters!M$18, "Y", "N"), "")</f>
        <v>N</v>
      </c>
      <c r="CG4" s="29" t="str">
        <f>IF(Indicators!Q4&lt;&gt;"", IF(Indicators!Q4&lt;Parameters!H$19, "Y", "N"), "")</f>
        <v/>
      </c>
      <c r="CH4" s="29">
        <f t="shared" si="30"/>
        <v>1</v>
      </c>
      <c r="CI4" s="47" t="str">
        <f>IF(AND(K4="No",R4="No"),IF(CH4&gt;=Parameters!C$18, "Y", "N"), "")</f>
        <v>N</v>
      </c>
      <c r="CJ4" s="29"/>
      <c r="CK4" s="29" t="str">
        <f>IF(AND($CI4="Y", Indicators!O4&lt;&gt;""), IF(Indicators!O4&lt;Parameters!F$20, "Y", "N"),"")</f>
        <v/>
      </c>
      <c r="CL4" s="29" t="str">
        <f>IF(AND($CI4="Y", Indicators!P4&lt;&gt;""), IF(Indicators!P4&lt;Parameters!G$20, "Y", "N"),"")</f>
        <v/>
      </c>
      <c r="CM4" s="29" t="str">
        <f>IF(AND($CI4="Y", Indicators!Q4&lt;&gt;""), IF(Indicators!Q4&lt;Parameters!H$20, "Y", "N"),"")</f>
        <v/>
      </c>
      <c r="CN4" s="29" t="str">
        <f>IF(AND($CI4="Y", Indicators!R4&lt;&gt;""), IF(Indicators!R4&lt;Parameters!I$20, "Y", "N"),"")</f>
        <v/>
      </c>
      <c r="CO4" s="29" t="str">
        <f>IF(AND($CI4="Y", Indicators!S4&lt;&gt;""), IF(Indicators!S4&lt;Parameters!J$20, "Y", "N"),"")</f>
        <v/>
      </c>
      <c r="CP4" s="29" t="str">
        <f>IF(AND($CI4="Y", Indicators!T4&lt;&gt;""), IF(Indicators!T4&lt;Parameters!K$20, "Y", "N"),"")</f>
        <v/>
      </c>
      <c r="CQ4" s="29" t="str">
        <f>IF(AND($CI4="Y", Indicators!U4&lt;&gt;""), IF(Indicators!U4&lt;Parameters!L$20, "Y", "N"),"")</f>
        <v/>
      </c>
      <c r="CR4" s="29" t="str">
        <f>IF(AND($CI4="Y", Indicators!V4&lt;&gt;""), IF(Indicators!V4&lt;Parameters!M$20, "Y", "N"),"")</f>
        <v/>
      </c>
      <c r="CS4" s="81" t="str">
        <f t="shared" si="31"/>
        <v/>
      </c>
      <c r="CT4" s="84" t="str">
        <f>IF(CI4="Y", IF(CS4&gt;=Parameters!C$19, "Y", "N"), "")</f>
        <v/>
      </c>
      <c r="CU4" s="29" t="str">
        <f>IF($H4="Yes",#REF!, "")</f>
        <v/>
      </c>
      <c r="CV4" s="78" t="str">
        <f>IF(CT4="Y", Indicators!X4, "")</f>
        <v/>
      </c>
      <c r="CW4" s="34" t="str">
        <f>IF(CV4&lt;&gt;"",IF(CV4&gt;Parameters!C25,"Y","N"), "")</f>
        <v/>
      </c>
      <c r="CY4" s="33" t="str">
        <f>IF($K4="Yes", IF(Indicators!F4&lt;&gt;"", Indicators!F4, ""), "")</f>
        <v/>
      </c>
      <c r="CZ4" s="33" t="str">
        <f>IF($K4="Yes", IF(Indicators!G4&lt;&gt;"", Indicators!G4, ""), "")</f>
        <v/>
      </c>
      <c r="DA4" s="33" t="str">
        <f>IF($K4="Yes", IF(Indicators!H4&lt;&gt;"", Indicators!H4, ""), "")</f>
        <v/>
      </c>
      <c r="DB4" s="33" t="str">
        <f>IF($K4="Yes", IF(Indicators!I4&lt;&gt;"", Indicators!I4, ""), "")</f>
        <v/>
      </c>
      <c r="DC4" s="33" t="str">
        <f>IF($K4="Yes", IF(Indicators!J4&lt;&gt;"", Indicators!J4, ""), "")</f>
        <v/>
      </c>
      <c r="DD4" s="33" t="str">
        <f>IF($K4="Yes", IF(Indicators!K4&lt;&gt;"", Indicators!K4, ""), "")</f>
        <v/>
      </c>
      <c r="DE4" s="33" t="str">
        <f>IF($K4="Yes", IF(Indicators!L4&lt;&gt;"", Indicators!L4, ""), "")</f>
        <v/>
      </c>
      <c r="DF4" s="33" t="str">
        <f>IF($K4="Yes", IF(Indicators!M4&lt;&gt;"", Indicators!M4, ""), "")</f>
        <v/>
      </c>
      <c r="DH4" s="33" t="str">
        <f>IF($K4="Yes", IF(Indicators!W4&lt;&gt;"", Indicators!W4, ""), "")</f>
        <v/>
      </c>
      <c r="DJ4" s="33" t="str">
        <f>IF($K4="Yes", IF(Indicators!O4&lt;&gt;"", Indicators!O4, ""), "")</f>
        <v/>
      </c>
      <c r="DK4" s="33" t="str">
        <f>IF($K4="Yes", IF(Indicators!P4&lt;&gt;"", Indicators!P4, ""), "")</f>
        <v/>
      </c>
      <c r="DL4" s="33" t="str">
        <f>IF($K4="Yes", IF(Indicators!Q4&lt;&gt;"", Indicators!Q4, ""), "")</f>
        <v/>
      </c>
      <c r="DM4" s="33" t="str">
        <f>IF($K4="Yes", IF(Indicators!R4&lt;&gt;"", Indicators!R4, ""), "")</f>
        <v/>
      </c>
      <c r="DN4" s="33" t="str">
        <f>IF($K4="Yes", IF(Indicators!S4&lt;&gt;"", Indicators!S4, ""), "")</f>
        <v/>
      </c>
      <c r="DO4" s="33" t="str">
        <f>IF($K4="Yes", IF(Indicators!T4&lt;&gt;"", Indicators!T4, ""), "")</f>
        <v/>
      </c>
      <c r="DP4" s="33" t="str">
        <f>IF($K4="Yes", IF(Indicators!U4&lt;&gt;"", Indicators!U4, ""), "")</f>
        <v/>
      </c>
      <c r="DQ4" s="33" t="str">
        <f>IF($K4="Yes", IF(Indicators!V4&lt;&gt;"", Indicators!V4, ""), "")</f>
        <v/>
      </c>
      <c r="DS4" s="29" t="str">
        <f>IF($K4="Yes", IF(Indicators!X4&lt;&gt;"", Indicators!X4, ""), "")</f>
        <v/>
      </c>
    </row>
    <row r="5" spans="1:123" x14ac:dyDescent="0.25">
      <c r="A5" s="56" t="str">
        <f>Indicators!A5</f>
        <v>District1001</v>
      </c>
      <c r="B5" s="56" t="str">
        <f>Indicators!B5</f>
        <v>School 3</v>
      </c>
      <c r="C5" s="57" t="str">
        <f>Indicators!D5</f>
        <v>No</v>
      </c>
      <c r="D5" s="64" t="str">
        <f>IF(AK5="Y", IF(Parameters!B$5="Percentile", Identification!AJ5,Identification!AI5), "")</f>
        <v/>
      </c>
      <c r="E5" s="64" t="str">
        <f>IF(AN5="Y", IF(Parameters!B$6="Percentile", AM5, AL5), "")</f>
        <v/>
      </c>
      <c r="F5" s="57" t="str">
        <f t="shared" si="0"/>
        <v/>
      </c>
      <c r="G5" s="64" t="str">
        <f>IF(AND(F5="Y", AS5="Y"), IF(Parameters!B$7="Percentile", AR5,AQ5), "")</f>
        <v/>
      </c>
      <c r="H5" s="57" t="str">
        <f t="shared" si="1"/>
        <v/>
      </c>
      <c r="I5" s="64" t="str">
        <f>IF(AND(H5="Y", AW5="Y"), IF(Parameters!B$7="Percentile", AV5,AU5), "")</f>
        <v/>
      </c>
      <c r="J5" s="65" t="str">
        <f t="shared" si="2"/>
        <v/>
      </c>
      <c r="K5" s="57" t="str">
        <f t="shared" si="3"/>
        <v>No</v>
      </c>
      <c r="L5" s="87">
        <f t="shared" si="4"/>
        <v>4</v>
      </c>
      <c r="M5" s="57" t="str">
        <f>Identification!BI5</f>
        <v>Y</v>
      </c>
      <c r="N5" s="87" t="str">
        <f t="shared" si="5"/>
        <v/>
      </c>
      <c r="O5" s="88" t="str">
        <f t="shared" si="6"/>
        <v>N</v>
      </c>
      <c r="P5" s="57" t="str">
        <f t="shared" si="7"/>
        <v/>
      </c>
      <c r="Q5" s="57" t="str">
        <f t="shared" si="8"/>
        <v/>
      </c>
      <c r="R5" s="57" t="str">
        <f t="shared" si="9"/>
        <v>No</v>
      </c>
      <c r="S5" s="57" t="str">
        <f t="shared" si="10"/>
        <v/>
      </c>
      <c r="T5" s="57" t="str">
        <f t="shared" si="11"/>
        <v>N</v>
      </c>
      <c r="U5" s="57" t="str">
        <f t="shared" si="12"/>
        <v/>
      </c>
      <c r="V5" s="88" t="str">
        <f t="shared" si="13"/>
        <v/>
      </c>
      <c r="W5" s="57" t="str">
        <f t="shared" si="14"/>
        <v/>
      </c>
      <c r="X5" s="91" t="str">
        <f t="shared" si="15"/>
        <v/>
      </c>
      <c r="Y5" s="58" t="str">
        <f t="shared" si="16"/>
        <v>No</v>
      </c>
      <c r="AA5" s="29" t="str">
        <f t="shared" si="17"/>
        <v/>
      </c>
      <c r="AB5" s="29" t="str">
        <f t="shared" si="18"/>
        <v/>
      </c>
      <c r="AC5" s="29" t="str">
        <f t="shared" si="19"/>
        <v/>
      </c>
      <c r="AE5" s="29" t="str">
        <f t="shared" si="20"/>
        <v>No</v>
      </c>
      <c r="AF5" s="29" t="str">
        <f t="shared" si="21"/>
        <v>No</v>
      </c>
      <c r="AG5" s="29" t="str">
        <f t="shared" si="22"/>
        <v>No</v>
      </c>
      <c r="AI5" s="33" t="str">
        <f>IF(C5="Yes",IF(Indicators!E5&lt;&gt;"", Indicators!E5,""),"")</f>
        <v/>
      </c>
      <c r="AJ5" s="33" t="str">
        <f t="shared" si="23"/>
        <v/>
      </c>
      <c r="AK5" s="62" t="str">
        <f>IF(Parameters!B$5="Percentile", IF(AJ5&lt;Parameters!C$5, "Y", "N"), IF(AI5&lt;Parameters!C$5, "Y", "N"))</f>
        <v>N</v>
      </c>
      <c r="AL5" s="33" t="str">
        <f>IF(C5="Yes", IF(Indicators!W5&lt;&gt;"", Indicators!W5, ""),"")</f>
        <v/>
      </c>
      <c r="AM5" s="33" t="str">
        <f t="shared" si="24"/>
        <v/>
      </c>
      <c r="AN5" s="33" t="str">
        <f>IF(AL5&lt;&gt;"", IF(Parameters!B$6="Percentile", IF(AM5&lt;Parameters!C$6, "Y", "N"), IF(AL5&lt;Parameters!C$6, "Y", "N")),"")</f>
        <v/>
      </c>
      <c r="AO5" s="47" t="str">
        <f t="shared" si="25"/>
        <v>N</v>
      </c>
      <c r="AQ5" s="33" t="str">
        <f>IF(C5="Yes", IF(Indicators!N5&lt;&gt;"", Indicators!N5,""),"")</f>
        <v/>
      </c>
      <c r="AR5" s="33" t="str">
        <f t="shared" si="26"/>
        <v/>
      </c>
      <c r="AS5" s="48" t="str">
        <f>IF(Parameters!B$7="Percentile", IF(AR5&lt;Parameters!C$7, "Y", "N"), IF(AQ5&lt;Parameters!C$7, "Y", "N"))</f>
        <v>N</v>
      </c>
      <c r="AU5" s="33" t="str">
        <f>IF(C5="Yes", IF(Indicators!X5&lt;&gt;"", Indicators!X5,""),"")</f>
        <v/>
      </c>
      <c r="AV5" s="33" t="str">
        <f t="shared" si="27"/>
        <v/>
      </c>
      <c r="AW5" s="48" t="str">
        <f>IF(Parameters!B$8="Percentile", IF(AV5&lt;Parameters!C$8, "Y", "N"), IF(AU5&gt;Parameters!C$8, "Y", "N"))</f>
        <v>N</v>
      </c>
      <c r="AY5" s="71" t="str">
        <f>IF(Indicators!F5&lt;&gt;"", IF(Indicators!F5&lt;Parameters!F$5, "Y", "N"), "")</f>
        <v>Y</v>
      </c>
      <c r="AZ5" s="71" t="str">
        <f>IF(Indicators!G5&lt;&gt;"", IF(Indicators!G5&lt;Parameters!G$5, "Y", "N"), "")</f>
        <v>Y</v>
      </c>
      <c r="BA5" s="71" t="str">
        <f>IF(Indicators!H5&lt;&gt;"", IF(Indicators!H5&lt;Parameters!H$5, "Y", "N"), "")</f>
        <v/>
      </c>
      <c r="BB5" s="71" t="str">
        <f>IF(Indicators!I5&lt;&gt;"", IF(Indicators!I5&lt;Parameters!I$5, "Y", "N"), "")</f>
        <v/>
      </c>
      <c r="BC5" s="71" t="str">
        <f>IF(Indicators!J5&lt;&gt;"", IF(Indicators!J5&lt;Parameters!J$5, "Y", "N"), "")</f>
        <v/>
      </c>
      <c r="BD5" s="71" t="str">
        <f>IF(Indicators!K5&lt;&gt;"", IF(Indicators!K5&lt;Parameters!K$5, "Y", "N"), "")</f>
        <v/>
      </c>
      <c r="BE5" s="71" t="str">
        <f>IF(Indicators!L5&lt;&gt;"", IF(Indicators!L5&lt;Parameters!L$5, "Y", "N"), "")</f>
        <v>Y</v>
      </c>
      <c r="BF5" s="71" t="str">
        <f>IF(Indicators!M5&lt;&gt;"", IF(Indicators!M5&lt;Parameters!M$5, "Y", "N"), "")</f>
        <v>Y</v>
      </c>
      <c r="BG5" s="29" t="str">
        <f>IF(Indicators!Q5&lt;&gt;"", IF(Indicators!Q5&lt;Parameters!H$6, "Y", "N"), "")</f>
        <v/>
      </c>
      <c r="BH5" s="29">
        <f t="shared" si="28"/>
        <v>4</v>
      </c>
      <c r="BI5" s="47" t="str">
        <f>IF(K5="No",IF(BH5&gt;=Parameters!C$12, "Y", "N"), "")</f>
        <v>Y</v>
      </c>
      <c r="BK5" s="78">
        <f>IF(AND($BI5="Y", Indicators!O5&lt;&gt;""), _xlfn.PERCENTRANK.EXC(Indicators!O$2:O$210, Indicators!O5)*100, "")</f>
        <v>67.7</v>
      </c>
      <c r="BL5" s="78">
        <f>IF(AND($BI5="Y", Indicators!P5&lt;&gt;""), _xlfn.PERCENTRANK.EXC(Indicators!P$2:P$210, Indicators!P5)*100, "")</f>
        <v>44.2</v>
      </c>
      <c r="BM5" s="78" t="str">
        <f>IF(AND($BI5="Y", Indicators!Q5&lt;&gt;""), _xlfn.PERCENTRANK.EXC(Indicators!Q$2:Q$210, Indicators!Q5)*100, "")</f>
        <v/>
      </c>
      <c r="BN5" s="78" t="str">
        <f>IF(AND($BI5="Y", Indicators!R5&lt;&gt;""), _xlfn.PERCENTRANK.EXC(Indicators!R$2:R$210, Indicators!R5)*100, "")</f>
        <v/>
      </c>
      <c r="BO5" s="78" t="str">
        <f>IF(AND($BI5="Y", Indicators!S5&lt;&gt;""), _xlfn.PERCENTRANK.EXC(Indicators!S$2:S$210, Indicators!S5)*100, "")</f>
        <v/>
      </c>
      <c r="BP5" s="78" t="str">
        <f>IF(AND($BI5="Y", Indicators!T5&lt;&gt;""), _xlfn.PERCENTRANK.EXC(Indicators!T$2:T$210, Indicators!T5)*100, "")</f>
        <v/>
      </c>
      <c r="BQ5" s="78" t="str">
        <f>IF(AND($BI5="Y", Indicators!U5&lt;&gt;""), _xlfn.PERCENTRANK.EXC(Indicators!U$2:U$210, Indicators!U5)*100, "")</f>
        <v/>
      </c>
      <c r="BR5" s="78">
        <f>IF(AND($BI5="Y", Indicators!V5&lt;&gt;""), _xlfn.PERCENTRANK.EXC(Indicators!V$2:V$210, Indicators!V5)*100, "")</f>
        <v>54.7</v>
      </c>
      <c r="BS5" s="81">
        <f t="shared" si="29"/>
        <v>0</v>
      </c>
      <c r="BT5" s="84" t="str">
        <f>IF(BI5="Y", IF(BS5&gt;=Parameters!C$13, "Y", "N"), "")</f>
        <v>N</v>
      </c>
      <c r="BU5" s="29"/>
      <c r="BV5" s="33" t="str">
        <f>IF(BT5="Y", Indicators!X5, "")</f>
        <v/>
      </c>
      <c r="BW5" s="47" t="str">
        <f>IF(BV5&lt;&gt;"", IF(BV5&gt;Parameters!C$14,"Y", "N"), "")</f>
        <v/>
      </c>
      <c r="BY5" s="72" t="str">
        <f>IF(Indicators!F5&lt;&gt;"", IF(Indicators!F5&lt;Parameters!F$18, "Y", "N"), "")</f>
        <v>N</v>
      </c>
      <c r="BZ5" s="72" t="str">
        <f>IF(Indicators!G5&lt;&gt;"", IF(Indicators!G5&lt;Parameters!G$18, "Y", "N"), "")</f>
        <v>N</v>
      </c>
      <c r="CA5" s="72" t="str">
        <f>IF(Indicators!H5&lt;&gt;"", IF(Indicators!H5&lt;Parameters!H$18, "Y", "N"), "")</f>
        <v/>
      </c>
      <c r="CB5" s="72" t="str">
        <f>IF(Indicators!I5&lt;&gt;"", IF(Indicators!I5&lt;Parameters!I$18, "Y", "N"), "")</f>
        <v/>
      </c>
      <c r="CC5" s="72" t="str">
        <f>IF(Indicators!J5&lt;&gt;"", IF(Indicators!J5&lt;Parameters!J$18, "Y", "N"), "")</f>
        <v/>
      </c>
      <c r="CD5" s="72" t="str">
        <f>IF(Indicators!K5&lt;&gt;"", IF(Indicators!K5&lt;Parameters!K$18, "Y", "N"), "")</f>
        <v/>
      </c>
      <c r="CE5" s="72" t="str">
        <f>IF(Indicators!L5&lt;&gt;"", IF(Indicators!L5&lt;Parameters!L$18, "Y", "N"), "")</f>
        <v>N</v>
      </c>
      <c r="CF5" s="72" t="str">
        <f>IF(Indicators!M5&lt;&gt;"", IF(Indicators!M5&lt;Parameters!M$18, "Y", "N"), "")</f>
        <v>Y</v>
      </c>
      <c r="CG5" s="29" t="str">
        <f>IF(Indicators!Q5&lt;&gt;"", IF(Indicators!Q5&lt;Parameters!H$19, "Y", "N"), "")</f>
        <v/>
      </c>
      <c r="CH5" s="29">
        <f t="shared" si="30"/>
        <v>1</v>
      </c>
      <c r="CI5" s="47" t="str">
        <f>IF(AND(K5="No",R5="No"),IF(CH5&gt;=Parameters!C$18, "Y", "N"), "")</f>
        <v>N</v>
      </c>
      <c r="CJ5" s="29"/>
      <c r="CK5" s="29" t="str">
        <f>IF(AND($CI5="Y", Indicators!O5&lt;&gt;""), IF(Indicators!O5&lt;Parameters!F$20, "Y", "N"),"")</f>
        <v/>
      </c>
      <c r="CL5" s="29" t="str">
        <f>IF(AND($CI5="Y", Indicators!P5&lt;&gt;""), IF(Indicators!P5&lt;Parameters!G$20, "Y", "N"),"")</f>
        <v/>
      </c>
      <c r="CM5" s="29" t="str">
        <f>IF(AND($CI5="Y", Indicators!Q5&lt;&gt;""), IF(Indicators!Q5&lt;Parameters!H$20, "Y", "N"),"")</f>
        <v/>
      </c>
      <c r="CN5" s="29" t="str">
        <f>IF(AND($CI5="Y", Indicators!R5&lt;&gt;""), IF(Indicators!R5&lt;Parameters!I$20, "Y", "N"),"")</f>
        <v/>
      </c>
      <c r="CO5" s="29" t="str">
        <f>IF(AND($CI5="Y", Indicators!S5&lt;&gt;""), IF(Indicators!S5&lt;Parameters!J$20, "Y", "N"),"")</f>
        <v/>
      </c>
      <c r="CP5" s="29" t="str">
        <f>IF(AND($CI5="Y", Indicators!T5&lt;&gt;""), IF(Indicators!T5&lt;Parameters!K$20, "Y", "N"),"")</f>
        <v/>
      </c>
      <c r="CQ5" s="29" t="str">
        <f>IF(AND($CI5="Y", Indicators!U5&lt;&gt;""), IF(Indicators!U5&lt;Parameters!L$20, "Y", "N"),"")</f>
        <v/>
      </c>
      <c r="CR5" s="29" t="str">
        <f>IF(AND($CI5="Y", Indicators!V5&lt;&gt;""), IF(Indicators!V5&lt;Parameters!M$20, "Y", "N"),"")</f>
        <v/>
      </c>
      <c r="CS5" s="81" t="str">
        <f t="shared" si="31"/>
        <v/>
      </c>
      <c r="CT5" s="84" t="str">
        <f>IF(CI5="Y", IF(CS5&gt;=Parameters!C$19, "Y", "N"), "")</f>
        <v/>
      </c>
      <c r="CU5" s="29" t="str">
        <f>IF($H5="Yes",#REF!, "")</f>
        <v/>
      </c>
      <c r="CV5" s="78" t="str">
        <f>IF(CT5="Y", Indicators!X5, "")</f>
        <v/>
      </c>
      <c r="CW5" s="34" t="str">
        <f>IF(CV5&lt;&gt;"",IF(CV5&gt;Parameters!C26,"Y","N"), "")</f>
        <v/>
      </c>
      <c r="CY5" s="33" t="str">
        <f>IF($K5="Yes", IF(Indicators!F5&lt;&gt;"", Indicators!F5, ""), "")</f>
        <v/>
      </c>
      <c r="CZ5" s="33" t="str">
        <f>IF($K5="Yes", IF(Indicators!G5&lt;&gt;"", Indicators!G5, ""), "")</f>
        <v/>
      </c>
      <c r="DA5" s="33" t="str">
        <f>IF($K5="Yes", IF(Indicators!H5&lt;&gt;"", Indicators!H5, ""), "")</f>
        <v/>
      </c>
      <c r="DB5" s="33" t="str">
        <f>IF($K5="Yes", IF(Indicators!I5&lt;&gt;"", Indicators!I5, ""), "")</f>
        <v/>
      </c>
      <c r="DC5" s="33" t="str">
        <f>IF($K5="Yes", IF(Indicators!J5&lt;&gt;"", Indicators!J5, ""), "")</f>
        <v/>
      </c>
      <c r="DD5" s="33" t="str">
        <f>IF($K5="Yes", IF(Indicators!K5&lt;&gt;"", Indicators!K5, ""), "")</f>
        <v/>
      </c>
      <c r="DE5" s="33" t="str">
        <f>IF($K5="Yes", IF(Indicators!L5&lt;&gt;"", Indicators!L5, ""), "")</f>
        <v/>
      </c>
      <c r="DF5" s="33" t="str">
        <f>IF($K5="Yes", IF(Indicators!M5&lt;&gt;"", Indicators!M5, ""), "")</f>
        <v/>
      </c>
      <c r="DH5" s="33" t="str">
        <f>IF($K5="Yes", IF(Indicators!W5&lt;&gt;"", Indicators!W5, ""), "")</f>
        <v/>
      </c>
      <c r="DJ5" s="33" t="str">
        <f>IF($K5="Yes", IF(Indicators!O5&lt;&gt;"", Indicators!O5, ""), "")</f>
        <v/>
      </c>
      <c r="DK5" s="33" t="str">
        <f>IF($K5="Yes", IF(Indicators!P5&lt;&gt;"", Indicators!P5, ""), "")</f>
        <v/>
      </c>
      <c r="DL5" s="33" t="str">
        <f>IF($K5="Yes", IF(Indicators!Q5&lt;&gt;"", Indicators!Q5, ""), "")</f>
        <v/>
      </c>
      <c r="DM5" s="33" t="str">
        <f>IF($K5="Yes", IF(Indicators!R5&lt;&gt;"", Indicators!R5, ""), "")</f>
        <v/>
      </c>
      <c r="DN5" s="33" t="str">
        <f>IF($K5="Yes", IF(Indicators!S5&lt;&gt;"", Indicators!S5, ""), "")</f>
        <v/>
      </c>
      <c r="DO5" s="33" t="str">
        <f>IF($K5="Yes", IF(Indicators!T5&lt;&gt;"", Indicators!T5, ""), "")</f>
        <v/>
      </c>
      <c r="DP5" s="33" t="str">
        <f>IF($K5="Yes", IF(Indicators!U5&lt;&gt;"", Indicators!U5, ""), "")</f>
        <v/>
      </c>
      <c r="DQ5" s="33" t="str">
        <f>IF($K5="Yes", IF(Indicators!V5&lt;&gt;"", Indicators!V5, ""), "")</f>
        <v/>
      </c>
      <c r="DS5" s="29" t="str">
        <f>IF($K5="Yes", IF(Indicators!X5&lt;&gt;"", Indicators!X5, ""), "")</f>
        <v/>
      </c>
    </row>
    <row r="6" spans="1:123" x14ac:dyDescent="0.25">
      <c r="A6" s="56" t="str">
        <f>Indicators!A6</f>
        <v>District1001</v>
      </c>
      <c r="B6" s="56" t="str">
        <f>Indicators!B6</f>
        <v>School 4</v>
      </c>
      <c r="C6" s="57" t="str">
        <f>Indicators!D6</f>
        <v>Yes</v>
      </c>
      <c r="D6" s="64" t="str">
        <f>IF(AK6="Y", IF(Parameters!B$5="Percentile", Identification!AJ6,Identification!AI6), "")</f>
        <v/>
      </c>
      <c r="E6" s="64" t="str">
        <f>IF(AN6="Y", IF(Parameters!B$6="Percentile", AM6, AL6), "")</f>
        <v/>
      </c>
      <c r="F6" s="57" t="str">
        <f t="shared" si="0"/>
        <v>N</v>
      </c>
      <c r="G6" s="64" t="str">
        <f>IF(AND(F6="Y", AS6="Y"), IF(Parameters!B$7="Percentile", AR6,AQ6), "")</f>
        <v/>
      </c>
      <c r="H6" s="57" t="str">
        <f t="shared" si="1"/>
        <v/>
      </c>
      <c r="I6" s="64" t="str">
        <f>IF(AND(H6="Y", AW6="Y"), IF(Parameters!B$7="Percentile", AV6,AU6), "")</f>
        <v/>
      </c>
      <c r="J6" s="65" t="str">
        <f t="shared" si="2"/>
        <v/>
      </c>
      <c r="K6" s="57" t="str">
        <f t="shared" si="3"/>
        <v>No</v>
      </c>
      <c r="L6" s="87" t="str">
        <f t="shared" si="4"/>
        <v/>
      </c>
      <c r="M6" s="57" t="str">
        <f>Identification!BI6</f>
        <v>N</v>
      </c>
      <c r="N6" s="87" t="str">
        <f t="shared" si="5"/>
        <v/>
      </c>
      <c r="O6" s="88" t="str">
        <f t="shared" si="6"/>
        <v/>
      </c>
      <c r="P6" s="57" t="str">
        <f t="shared" si="7"/>
        <v/>
      </c>
      <c r="Q6" s="57" t="str">
        <f t="shared" si="8"/>
        <v/>
      </c>
      <c r="R6" s="57" t="str">
        <f t="shared" si="9"/>
        <v>No</v>
      </c>
      <c r="S6" s="57" t="str">
        <f t="shared" si="10"/>
        <v/>
      </c>
      <c r="T6" s="57" t="str">
        <f t="shared" si="11"/>
        <v>N</v>
      </c>
      <c r="U6" s="57" t="str">
        <f t="shared" si="12"/>
        <v/>
      </c>
      <c r="V6" s="88" t="str">
        <f t="shared" si="13"/>
        <v/>
      </c>
      <c r="W6" s="57" t="str">
        <f t="shared" si="14"/>
        <v/>
      </c>
      <c r="X6" s="91" t="str">
        <f t="shared" si="15"/>
        <v/>
      </c>
      <c r="Y6" s="58" t="str">
        <f t="shared" si="16"/>
        <v>No</v>
      </c>
      <c r="AA6" s="29" t="str">
        <f t="shared" si="17"/>
        <v>No</v>
      </c>
      <c r="AB6" s="29" t="str">
        <f t="shared" si="18"/>
        <v>No</v>
      </c>
      <c r="AC6" s="29" t="str">
        <f t="shared" si="19"/>
        <v>No</v>
      </c>
      <c r="AE6" s="29" t="str">
        <f t="shared" si="20"/>
        <v/>
      </c>
      <c r="AF6" s="29" t="str">
        <f t="shared" si="21"/>
        <v/>
      </c>
      <c r="AG6" s="29" t="str">
        <f t="shared" si="22"/>
        <v/>
      </c>
      <c r="AI6" s="33">
        <f>IF(C6="Yes",IF(Indicators!E6&lt;&gt;"", Indicators!E6,""),"")</f>
        <v>55.882352900000001</v>
      </c>
      <c r="AJ6" s="33">
        <f t="shared" si="23"/>
        <v>80.2</v>
      </c>
      <c r="AK6" s="62" t="str">
        <f>IF(Parameters!B$5="Percentile", IF(AJ6&lt;Parameters!C$5, "Y", "N"), IF(AI6&lt;Parameters!C$5, "Y", "N"))</f>
        <v>N</v>
      </c>
      <c r="AL6" s="33" t="str">
        <f>IF(C6="Yes", IF(Indicators!W6&lt;&gt;"", Indicators!W6, ""),"")</f>
        <v/>
      </c>
      <c r="AM6" s="33" t="str">
        <f t="shared" si="24"/>
        <v/>
      </c>
      <c r="AN6" s="33" t="str">
        <f>IF(AL6&lt;&gt;"", IF(Parameters!B$6="Percentile", IF(AM6&lt;Parameters!C$6, "Y", "N"), IF(AL6&lt;Parameters!C$6, "Y", "N")),"")</f>
        <v/>
      </c>
      <c r="AO6" s="47" t="str">
        <f t="shared" si="25"/>
        <v>N</v>
      </c>
      <c r="AQ6" s="33">
        <f>IF(C6="Yes", IF(Indicators!N6&lt;&gt;"", Indicators!N6,""),"")</f>
        <v>126.7857143</v>
      </c>
      <c r="AR6" s="33">
        <f t="shared" si="26"/>
        <v>82.8</v>
      </c>
      <c r="AS6" s="48" t="str">
        <f>IF(Parameters!B$7="Percentile", IF(AR6&lt;Parameters!C$7, "Y", "N"), IF(AQ6&lt;Parameters!C$7, "Y", "N"))</f>
        <v>N</v>
      </c>
      <c r="AU6" s="33">
        <f>IF(C6="Yes", IF(Indicators!X6&lt;&gt;"", Indicators!X6,""),"")</f>
        <v>21.62</v>
      </c>
      <c r="AV6" s="33">
        <f t="shared" si="27"/>
        <v>14.799999999999997</v>
      </c>
      <c r="AW6" s="48" t="str">
        <f>IF(Parameters!B$8="Percentile", IF(AV6&lt;Parameters!C$8, "Y", "N"), IF(AU6&gt;Parameters!C$8, "Y", "N"))</f>
        <v>N</v>
      </c>
      <c r="AY6" s="71" t="str">
        <f>IF(Indicators!F6&lt;&gt;"", IF(Indicators!F6&lt;Parameters!F$5, "Y", "N"), "")</f>
        <v>N</v>
      </c>
      <c r="AZ6" s="71" t="str">
        <f>IF(Indicators!G6&lt;&gt;"", IF(Indicators!G6&lt;Parameters!G$5, "Y", "N"), "")</f>
        <v/>
      </c>
      <c r="BA6" s="71" t="str">
        <f>IF(Indicators!H6&lt;&gt;"", IF(Indicators!H6&lt;Parameters!H$5, "Y", "N"), "")</f>
        <v/>
      </c>
      <c r="BB6" s="71" t="str">
        <f>IF(Indicators!I6&lt;&gt;"", IF(Indicators!I6&lt;Parameters!I$5, "Y", "N"), "")</f>
        <v/>
      </c>
      <c r="BC6" s="71" t="str">
        <f>IF(Indicators!J6&lt;&gt;"", IF(Indicators!J6&lt;Parameters!J$5, "Y", "N"), "")</f>
        <v/>
      </c>
      <c r="BD6" s="71" t="str">
        <f>IF(Indicators!K6&lt;&gt;"", IF(Indicators!K6&lt;Parameters!K$5, "Y", "N"), "")</f>
        <v/>
      </c>
      <c r="BE6" s="71" t="str">
        <f>IF(Indicators!L6&lt;&gt;"", IF(Indicators!L6&lt;Parameters!L$5, "Y", "N"), "")</f>
        <v/>
      </c>
      <c r="BF6" s="71" t="str">
        <f>IF(Indicators!M6&lt;&gt;"", IF(Indicators!M6&lt;Parameters!M$5, "Y", "N"), "")</f>
        <v>N</v>
      </c>
      <c r="BG6" s="29" t="str">
        <f>IF(Indicators!Q6&lt;&gt;"", IF(Indicators!Q6&lt;Parameters!H$6, "Y", "N"), "")</f>
        <v/>
      </c>
      <c r="BH6" s="29">
        <f t="shared" si="28"/>
        <v>0</v>
      </c>
      <c r="BI6" s="47" t="str">
        <f>IF(K6="No",IF(BH6&gt;=Parameters!C$12, "Y", "N"), "")</f>
        <v>N</v>
      </c>
      <c r="BK6" s="78" t="str">
        <f>IF(AND($BI6="Y", Indicators!O6&lt;&gt;""), _xlfn.PERCENTRANK.EXC(Indicators!O$2:O$210, Indicators!O6)*100, "")</f>
        <v/>
      </c>
      <c r="BL6" s="78" t="str">
        <f>IF(AND($BI6="Y", Indicators!P6&lt;&gt;""), _xlfn.PERCENTRANK.EXC(Indicators!P$2:P$210, Indicators!P6)*100, "")</f>
        <v/>
      </c>
      <c r="BM6" s="78" t="str">
        <f>IF(AND($BI6="Y", Indicators!Q6&lt;&gt;""), _xlfn.PERCENTRANK.EXC(Indicators!Q$2:Q$210, Indicators!Q6)*100, "")</f>
        <v/>
      </c>
      <c r="BN6" s="78" t="str">
        <f>IF(AND($BI6="Y", Indicators!R6&lt;&gt;""), _xlfn.PERCENTRANK.EXC(Indicators!R$2:R$210, Indicators!R6)*100, "")</f>
        <v/>
      </c>
      <c r="BO6" s="78" t="str">
        <f>IF(AND($BI6="Y", Indicators!S6&lt;&gt;""), _xlfn.PERCENTRANK.EXC(Indicators!S$2:S$210, Indicators!S6)*100, "")</f>
        <v/>
      </c>
      <c r="BP6" s="78" t="str">
        <f>IF(AND($BI6="Y", Indicators!T6&lt;&gt;""), _xlfn.PERCENTRANK.EXC(Indicators!T$2:T$210, Indicators!T6)*100, "")</f>
        <v/>
      </c>
      <c r="BQ6" s="78" t="str">
        <f>IF(AND($BI6="Y", Indicators!U6&lt;&gt;""), _xlfn.PERCENTRANK.EXC(Indicators!U$2:U$210, Indicators!U6)*100, "")</f>
        <v/>
      </c>
      <c r="BR6" s="78" t="str">
        <f>IF(AND($BI6="Y", Indicators!V6&lt;&gt;""), _xlfn.PERCENTRANK.EXC(Indicators!V$2:V$210, Indicators!V6)*100, "")</f>
        <v/>
      </c>
      <c r="BS6" s="81" t="str">
        <f t="shared" si="29"/>
        <v/>
      </c>
      <c r="BT6" s="84" t="str">
        <f>IF(BI6="Y", IF(BS6&gt;=Parameters!C$13, "Y", "N"), "")</f>
        <v/>
      </c>
      <c r="BU6" s="29"/>
      <c r="BV6" s="33" t="str">
        <f>IF(BT6="Y", Indicators!X6, "")</f>
        <v/>
      </c>
      <c r="BW6" s="47" t="str">
        <f>IF(BV6&lt;&gt;"", IF(BV6&gt;Parameters!C$14,"Y", "N"), "")</f>
        <v/>
      </c>
      <c r="BY6" s="72" t="str">
        <f>IF(Indicators!F6&lt;&gt;"", IF(Indicators!F6&lt;Parameters!F$18, "Y", "N"), "")</f>
        <v>N</v>
      </c>
      <c r="BZ6" s="72" t="str">
        <f>IF(Indicators!G6&lt;&gt;"", IF(Indicators!G6&lt;Parameters!G$18, "Y", "N"), "")</f>
        <v/>
      </c>
      <c r="CA6" s="72" t="str">
        <f>IF(Indicators!H6&lt;&gt;"", IF(Indicators!H6&lt;Parameters!H$18, "Y", "N"), "")</f>
        <v/>
      </c>
      <c r="CB6" s="72" t="str">
        <f>IF(Indicators!I6&lt;&gt;"", IF(Indicators!I6&lt;Parameters!I$18, "Y", "N"), "")</f>
        <v/>
      </c>
      <c r="CC6" s="72" t="str">
        <f>IF(Indicators!J6&lt;&gt;"", IF(Indicators!J6&lt;Parameters!J$18, "Y", "N"), "")</f>
        <v/>
      </c>
      <c r="CD6" s="72" t="str">
        <f>IF(Indicators!K6&lt;&gt;"", IF(Indicators!K6&lt;Parameters!K$18, "Y", "N"), "")</f>
        <v/>
      </c>
      <c r="CE6" s="72" t="str">
        <f>IF(Indicators!L6&lt;&gt;"", IF(Indicators!L6&lt;Parameters!L$18, "Y", "N"), "")</f>
        <v/>
      </c>
      <c r="CF6" s="72" t="str">
        <f>IF(Indicators!M6&lt;&gt;"", IF(Indicators!M6&lt;Parameters!M$18, "Y", "N"), "")</f>
        <v>N</v>
      </c>
      <c r="CG6" s="29" t="str">
        <f>IF(Indicators!Q6&lt;&gt;"", IF(Indicators!Q6&lt;Parameters!H$19, "Y", "N"), "")</f>
        <v/>
      </c>
      <c r="CH6" s="29">
        <f t="shared" si="30"/>
        <v>0</v>
      </c>
      <c r="CI6" s="47" t="str">
        <f>IF(AND(K6="No",R6="No"),IF(CH6&gt;=Parameters!C$18, "Y", "N"), "")</f>
        <v>N</v>
      </c>
      <c r="CJ6" s="29"/>
      <c r="CK6" s="29" t="str">
        <f>IF(AND($CI6="Y", Indicators!O6&lt;&gt;""), IF(Indicators!O6&lt;Parameters!F$20, "Y", "N"),"")</f>
        <v/>
      </c>
      <c r="CL6" s="29" t="str">
        <f>IF(AND($CI6="Y", Indicators!P6&lt;&gt;""), IF(Indicators!P6&lt;Parameters!G$20, "Y", "N"),"")</f>
        <v/>
      </c>
      <c r="CM6" s="29" t="str">
        <f>IF(AND($CI6="Y", Indicators!Q6&lt;&gt;""), IF(Indicators!Q6&lt;Parameters!H$20, "Y", "N"),"")</f>
        <v/>
      </c>
      <c r="CN6" s="29" t="str">
        <f>IF(AND($CI6="Y", Indicators!R6&lt;&gt;""), IF(Indicators!R6&lt;Parameters!I$20, "Y", "N"),"")</f>
        <v/>
      </c>
      <c r="CO6" s="29" t="str">
        <f>IF(AND($CI6="Y", Indicators!S6&lt;&gt;""), IF(Indicators!S6&lt;Parameters!J$20, "Y", "N"),"")</f>
        <v/>
      </c>
      <c r="CP6" s="29" t="str">
        <f>IF(AND($CI6="Y", Indicators!T6&lt;&gt;""), IF(Indicators!T6&lt;Parameters!K$20, "Y", "N"),"")</f>
        <v/>
      </c>
      <c r="CQ6" s="29" t="str">
        <f>IF(AND($CI6="Y", Indicators!U6&lt;&gt;""), IF(Indicators!U6&lt;Parameters!L$20, "Y", "N"),"")</f>
        <v/>
      </c>
      <c r="CR6" s="29" t="str">
        <f>IF(AND($CI6="Y", Indicators!V6&lt;&gt;""), IF(Indicators!V6&lt;Parameters!M$20, "Y", "N"),"")</f>
        <v/>
      </c>
      <c r="CS6" s="81" t="str">
        <f t="shared" si="31"/>
        <v/>
      </c>
      <c r="CT6" s="84" t="str">
        <f>IF(CI6="Y", IF(CS6&gt;=Parameters!C$19, "Y", "N"), "")</f>
        <v/>
      </c>
      <c r="CU6" s="29" t="str">
        <f>IF($H6="Yes",#REF!, "")</f>
        <v/>
      </c>
      <c r="CV6" s="78" t="str">
        <f>IF(CT6="Y", Indicators!X6, "")</f>
        <v/>
      </c>
      <c r="CW6" s="34" t="str">
        <f>IF(CV6&lt;&gt;"",IF(CV6&gt;Parameters!C27,"Y","N"), "")</f>
        <v/>
      </c>
      <c r="CY6" s="33" t="str">
        <f>IF($K6="Yes", IF(Indicators!F6&lt;&gt;"", Indicators!F6, ""), "")</f>
        <v/>
      </c>
      <c r="CZ6" s="33" t="str">
        <f>IF($K6="Yes", IF(Indicators!G6&lt;&gt;"", Indicators!G6, ""), "")</f>
        <v/>
      </c>
      <c r="DA6" s="33" t="str">
        <f>IF($K6="Yes", IF(Indicators!H6&lt;&gt;"", Indicators!H6, ""), "")</f>
        <v/>
      </c>
      <c r="DB6" s="33" t="str">
        <f>IF($K6="Yes", IF(Indicators!I6&lt;&gt;"", Indicators!I6, ""), "")</f>
        <v/>
      </c>
      <c r="DC6" s="33" t="str">
        <f>IF($K6="Yes", IF(Indicators!J6&lt;&gt;"", Indicators!J6, ""), "")</f>
        <v/>
      </c>
      <c r="DD6" s="33" t="str">
        <f>IF($K6="Yes", IF(Indicators!K6&lt;&gt;"", Indicators!K6, ""), "")</f>
        <v/>
      </c>
      <c r="DE6" s="33" t="str">
        <f>IF($K6="Yes", IF(Indicators!L6&lt;&gt;"", Indicators!L6, ""), "")</f>
        <v/>
      </c>
      <c r="DF6" s="33" t="str">
        <f>IF($K6="Yes", IF(Indicators!M6&lt;&gt;"", Indicators!M6, ""), "")</f>
        <v/>
      </c>
      <c r="DH6" s="33" t="str">
        <f>IF($K6="Yes", IF(Indicators!W6&lt;&gt;"", Indicators!W6, ""), "")</f>
        <v/>
      </c>
      <c r="DJ6" s="33" t="str">
        <f>IF($K6="Yes", IF(Indicators!O6&lt;&gt;"", Indicators!O6, ""), "")</f>
        <v/>
      </c>
      <c r="DK6" s="33" t="str">
        <f>IF($K6="Yes", IF(Indicators!P6&lt;&gt;"", Indicators!P6, ""), "")</f>
        <v/>
      </c>
      <c r="DL6" s="33" t="str">
        <f>IF($K6="Yes", IF(Indicators!Q6&lt;&gt;"", Indicators!Q6, ""), "")</f>
        <v/>
      </c>
      <c r="DM6" s="33" t="str">
        <f>IF($K6="Yes", IF(Indicators!R6&lt;&gt;"", Indicators!R6, ""), "")</f>
        <v/>
      </c>
      <c r="DN6" s="33" t="str">
        <f>IF($K6="Yes", IF(Indicators!S6&lt;&gt;"", Indicators!S6, ""), "")</f>
        <v/>
      </c>
      <c r="DO6" s="33" t="str">
        <f>IF($K6="Yes", IF(Indicators!T6&lt;&gt;"", Indicators!T6, ""), "")</f>
        <v/>
      </c>
      <c r="DP6" s="33" t="str">
        <f>IF($K6="Yes", IF(Indicators!U6&lt;&gt;"", Indicators!U6, ""), "")</f>
        <v/>
      </c>
      <c r="DQ6" s="33" t="str">
        <f>IF($K6="Yes", IF(Indicators!V6&lt;&gt;"", Indicators!V6, ""), "")</f>
        <v/>
      </c>
      <c r="DS6" s="29" t="str">
        <f>IF($K6="Yes", IF(Indicators!X6&lt;&gt;"", Indicators!X6, ""), "")</f>
        <v/>
      </c>
    </row>
    <row r="7" spans="1:123" x14ac:dyDescent="0.25">
      <c r="A7" s="56" t="str">
        <f>Indicators!A7</f>
        <v>District1002</v>
      </c>
      <c r="B7" s="56" t="str">
        <f>Indicators!B7</f>
        <v>School 1</v>
      </c>
      <c r="C7" s="57" t="str">
        <f>Indicators!D7</f>
        <v>Yes</v>
      </c>
      <c r="D7" s="64">
        <f>IF(AK7="Y", IF(Parameters!B$5="Percentile", Identification!AJ7,Identification!AI7), "")</f>
        <v>36.535662299999998</v>
      </c>
      <c r="E7" s="64" t="str">
        <f>IF(AN7="Y", IF(Parameters!B$6="Percentile", AM7, AL7), "")</f>
        <v/>
      </c>
      <c r="F7" s="57" t="str">
        <f t="shared" si="0"/>
        <v>Y</v>
      </c>
      <c r="G7" s="64" t="str">
        <f>IF(AND(F7="Y", AS7="Y"), IF(Parameters!B$7="Percentile", AR7,AQ7), "")</f>
        <v/>
      </c>
      <c r="H7" s="57" t="str">
        <f t="shared" si="1"/>
        <v>N</v>
      </c>
      <c r="I7" s="64" t="str">
        <f>IF(AND(H7="Y", AW7="Y"), IF(Parameters!B$7="Percentile", AV7,AU7), "")</f>
        <v/>
      </c>
      <c r="J7" s="65" t="str">
        <f t="shared" si="2"/>
        <v/>
      </c>
      <c r="K7" s="57" t="str">
        <f t="shared" si="3"/>
        <v>No</v>
      </c>
      <c r="L7" s="87">
        <f t="shared" si="4"/>
        <v>5</v>
      </c>
      <c r="M7" s="57" t="str">
        <f>Identification!BI7</f>
        <v>Y</v>
      </c>
      <c r="N7" s="87" t="str">
        <f t="shared" si="5"/>
        <v/>
      </c>
      <c r="O7" s="88" t="str">
        <f t="shared" si="6"/>
        <v>N</v>
      </c>
      <c r="P7" s="57" t="str">
        <f t="shared" si="7"/>
        <v/>
      </c>
      <c r="Q7" s="57" t="str">
        <f t="shared" si="8"/>
        <v/>
      </c>
      <c r="R7" s="57" t="str">
        <f t="shared" si="9"/>
        <v>No</v>
      </c>
      <c r="S7" s="57">
        <f t="shared" si="10"/>
        <v>3</v>
      </c>
      <c r="T7" s="57" t="str">
        <f t="shared" si="11"/>
        <v>Y</v>
      </c>
      <c r="U7" s="57">
        <f t="shared" si="12"/>
        <v>2</v>
      </c>
      <c r="V7" s="88" t="str">
        <f t="shared" si="13"/>
        <v>Y</v>
      </c>
      <c r="W7" s="57">
        <f t="shared" si="14"/>
        <v>24.53</v>
      </c>
      <c r="X7" s="91" t="str">
        <f t="shared" si="15"/>
        <v>Y</v>
      </c>
      <c r="Y7" s="58" t="str">
        <f t="shared" si="16"/>
        <v>Yes</v>
      </c>
      <c r="AA7" s="29" t="str">
        <f t="shared" si="17"/>
        <v>No</v>
      </c>
      <c r="AB7" s="29" t="str">
        <f t="shared" si="18"/>
        <v>No</v>
      </c>
      <c r="AC7" s="29" t="str">
        <f t="shared" si="19"/>
        <v>Yes</v>
      </c>
      <c r="AE7" s="29" t="str">
        <f t="shared" si="20"/>
        <v/>
      </c>
      <c r="AF7" s="29" t="str">
        <f t="shared" si="21"/>
        <v/>
      </c>
      <c r="AG7" s="29" t="str">
        <f t="shared" si="22"/>
        <v/>
      </c>
      <c r="AI7" s="33">
        <f>IF(C7="Yes",IF(Indicators!E7&lt;&gt;"", Indicators!E7,""),"")</f>
        <v>36.535662299999998</v>
      </c>
      <c r="AJ7" s="33">
        <f t="shared" si="23"/>
        <v>25.1</v>
      </c>
      <c r="AK7" s="62" t="str">
        <f>IF(Parameters!B$5="Percentile", IF(AJ7&lt;Parameters!C$5, "Y", "N"), IF(AI7&lt;Parameters!C$5, "Y", "N"))</f>
        <v>Y</v>
      </c>
      <c r="AL7" s="33" t="str">
        <f>IF(C7="Yes", IF(Indicators!W7&lt;&gt;"", Indicators!W7, ""),"")</f>
        <v/>
      </c>
      <c r="AM7" s="33" t="str">
        <f t="shared" si="24"/>
        <v/>
      </c>
      <c r="AN7" s="33" t="str">
        <f>IF(AL7&lt;&gt;"", IF(Parameters!B$6="Percentile", IF(AM7&lt;Parameters!C$6, "Y", "N"), IF(AL7&lt;Parameters!C$6, "Y", "N")),"")</f>
        <v/>
      </c>
      <c r="AO7" s="47" t="str">
        <f t="shared" si="25"/>
        <v>Y</v>
      </c>
      <c r="AQ7" s="33">
        <f>IF(C7="Yes", IF(Indicators!N7&lt;&gt;"", Indicators!N7,""),"")</f>
        <v>106.1368209</v>
      </c>
      <c r="AR7" s="33">
        <f t="shared" si="26"/>
        <v>36.299999999999997</v>
      </c>
      <c r="AS7" s="48" t="str">
        <f>IF(Parameters!B$7="Percentile", IF(AR7&lt;Parameters!C$7, "Y", "N"), IF(AQ7&lt;Parameters!C$7, "Y", "N"))</f>
        <v>N</v>
      </c>
      <c r="AU7" s="33">
        <f>IF(C7="Yes", IF(Indicators!X7&lt;&gt;"", Indicators!X7,""),"")</f>
        <v>24.53</v>
      </c>
      <c r="AV7" s="33">
        <f t="shared" si="27"/>
        <v>7.3999999999999915</v>
      </c>
      <c r="AW7" s="48" t="str">
        <f>IF(Parameters!B$8="Percentile", IF(AV7&lt;Parameters!C$8, "Y", "N"), IF(AU7&gt;Parameters!C$8, "Y", "N"))</f>
        <v>Y</v>
      </c>
      <c r="AY7" s="71" t="str">
        <f>IF(Indicators!F7&lt;&gt;"", IF(Indicators!F7&lt;Parameters!F$5, "Y", "N"), "")</f>
        <v>Y</v>
      </c>
      <c r="AZ7" s="71" t="str">
        <f>IF(Indicators!G7&lt;&gt;"", IF(Indicators!G7&lt;Parameters!G$5, "Y", "N"), "")</f>
        <v>Y</v>
      </c>
      <c r="BA7" s="71" t="str">
        <f>IF(Indicators!H7&lt;&gt;"", IF(Indicators!H7&lt;Parameters!H$5, "Y", "N"), "")</f>
        <v/>
      </c>
      <c r="BB7" s="71" t="str">
        <f>IF(Indicators!I7&lt;&gt;"", IF(Indicators!I7&lt;Parameters!I$5, "Y", "N"), "")</f>
        <v/>
      </c>
      <c r="BC7" s="71" t="str">
        <f>IF(Indicators!J7&lt;&gt;"", IF(Indicators!J7&lt;Parameters!J$5, "Y", "N"), "")</f>
        <v>Y</v>
      </c>
      <c r="BD7" s="71" t="str">
        <f>IF(Indicators!K7&lt;&gt;"", IF(Indicators!K7&lt;Parameters!K$5, "Y", "N"), "")</f>
        <v>Y</v>
      </c>
      <c r="BE7" s="71" t="str">
        <f>IF(Indicators!L7&lt;&gt;"", IF(Indicators!L7&lt;Parameters!L$5, "Y", "N"), "")</f>
        <v/>
      </c>
      <c r="BF7" s="71" t="str">
        <f>IF(Indicators!M7&lt;&gt;"", IF(Indicators!M7&lt;Parameters!M$5, "Y", "N"), "")</f>
        <v>Y</v>
      </c>
      <c r="BG7" s="29" t="str">
        <f>IF(Indicators!Q7&lt;&gt;"", IF(Indicators!Q7&lt;Parameters!H$6, "Y", "N"), "")</f>
        <v/>
      </c>
      <c r="BH7" s="29">
        <f t="shared" si="28"/>
        <v>5</v>
      </c>
      <c r="BI7" s="47" t="str">
        <f>IF(K7="No",IF(BH7&gt;=Parameters!C$12, "Y", "N"), "")</f>
        <v>Y</v>
      </c>
      <c r="BK7" s="78">
        <f>IF(AND($BI7="Y", Indicators!O7&lt;&gt;""), _xlfn.PERCENTRANK.EXC(Indicators!O$2:O$210, Indicators!O7)*100, "")</f>
        <v>47.9</v>
      </c>
      <c r="BL7" s="78">
        <f>IF(AND($BI7="Y", Indicators!P7&lt;&gt;""), _xlfn.PERCENTRANK.EXC(Indicators!P$2:P$210, Indicators!P7)*100, "")</f>
        <v>26.8</v>
      </c>
      <c r="BM7" s="78" t="str">
        <f>IF(AND($BI7="Y", Indicators!Q7&lt;&gt;""), _xlfn.PERCENTRANK.EXC(Indicators!Q$2:Q$210, Indicators!Q7)*100, "")</f>
        <v/>
      </c>
      <c r="BN7" s="78" t="str">
        <f>IF(AND($BI7="Y", Indicators!R7&lt;&gt;""), _xlfn.PERCENTRANK.EXC(Indicators!R$2:R$210, Indicators!R7)*100, "")</f>
        <v/>
      </c>
      <c r="BO7" s="78">
        <f>IF(AND($BI7="Y", Indicators!S7&lt;&gt;""), _xlfn.PERCENTRANK.EXC(Indicators!S$2:S$210, Indicators!S7)*100, "")</f>
        <v>25</v>
      </c>
      <c r="BP7" s="78" t="str">
        <f>IF(AND($BI7="Y", Indicators!T7&lt;&gt;""), _xlfn.PERCENTRANK.EXC(Indicators!T$2:T$210, Indicators!T7)*100, "")</f>
        <v/>
      </c>
      <c r="BQ7" s="78" t="str">
        <f>IF(AND($BI7="Y", Indicators!U7&lt;&gt;""), _xlfn.PERCENTRANK.EXC(Indicators!U$2:U$210, Indicators!U7)*100, "")</f>
        <v/>
      </c>
      <c r="BR7" s="78">
        <f>IF(AND($BI7="Y", Indicators!V7&lt;&gt;""), _xlfn.PERCENTRANK.EXC(Indicators!V$2:V$210, Indicators!V7)*100, "")</f>
        <v>36.799999999999997</v>
      </c>
      <c r="BS7" s="81">
        <f t="shared" si="29"/>
        <v>0</v>
      </c>
      <c r="BT7" s="84" t="str">
        <f>IF(BI7="Y", IF(BS7&gt;=Parameters!C$13, "Y", "N"), "")</f>
        <v>N</v>
      </c>
      <c r="BU7" s="29"/>
      <c r="BV7" s="33" t="str">
        <f>IF(BT7="Y", Indicators!X7, "")</f>
        <v/>
      </c>
      <c r="BW7" s="47" t="str">
        <f>IF(BV7&lt;&gt;"", IF(BV7&gt;Parameters!C$14,"Y", "N"), "")</f>
        <v/>
      </c>
      <c r="BY7" s="72" t="str">
        <f>IF(Indicators!F7&lt;&gt;"", IF(Indicators!F7&lt;Parameters!F$18, "Y", "N"), "")</f>
        <v>Y</v>
      </c>
      <c r="BZ7" s="72" t="str">
        <f>IF(Indicators!G7&lt;&gt;"", IF(Indicators!G7&lt;Parameters!G$18, "Y", "N"), "")</f>
        <v>Y</v>
      </c>
      <c r="CA7" s="72" t="str">
        <f>IF(Indicators!H7&lt;&gt;"", IF(Indicators!H7&lt;Parameters!H$18, "Y", "N"), "")</f>
        <v/>
      </c>
      <c r="CB7" s="72" t="str">
        <f>IF(Indicators!I7&lt;&gt;"", IF(Indicators!I7&lt;Parameters!I$18, "Y", "N"), "")</f>
        <v/>
      </c>
      <c r="CC7" s="72" t="str">
        <f>IF(Indicators!J7&lt;&gt;"", IF(Indicators!J7&lt;Parameters!J$18, "Y", "N"), "")</f>
        <v>N</v>
      </c>
      <c r="CD7" s="72" t="str">
        <f>IF(Indicators!K7&lt;&gt;"", IF(Indicators!K7&lt;Parameters!K$18, "Y", "N"), "")</f>
        <v>N</v>
      </c>
      <c r="CE7" s="72" t="str">
        <f>IF(Indicators!L7&lt;&gt;"", IF(Indicators!L7&lt;Parameters!L$18, "Y", "N"), "")</f>
        <v/>
      </c>
      <c r="CF7" s="72" t="str">
        <f>IF(Indicators!M7&lt;&gt;"", IF(Indicators!M7&lt;Parameters!M$18, "Y", "N"), "")</f>
        <v>Y</v>
      </c>
      <c r="CG7" s="29" t="str">
        <f>IF(Indicators!Q7&lt;&gt;"", IF(Indicators!Q7&lt;Parameters!H$19, "Y", "N"), "")</f>
        <v/>
      </c>
      <c r="CH7" s="29">
        <f t="shared" si="30"/>
        <v>3</v>
      </c>
      <c r="CI7" s="47" t="str">
        <f>IF(AND(K7="No",R7="No"),IF(CH7&gt;=Parameters!C$18, "Y", "N"), "")</f>
        <v>Y</v>
      </c>
      <c r="CJ7" s="29"/>
      <c r="CK7" s="29" t="str">
        <f>IF(AND($CI7="Y", Indicators!O7&lt;&gt;""), IF(Indicators!O7&lt;Parameters!F$20, "Y", "N"),"")</f>
        <v>Y</v>
      </c>
      <c r="CL7" s="29" t="str">
        <f>IF(AND($CI7="Y", Indicators!P7&lt;&gt;""), IF(Indicators!P7&lt;Parameters!G$20, "Y", "N"),"")</f>
        <v>Y</v>
      </c>
      <c r="CM7" s="29" t="str">
        <f>IF(AND($CI7="Y", Indicators!Q7&lt;&gt;""), IF(Indicators!Q7&lt;Parameters!H$20, "Y", "N"),"")</f>
        <v/>
      </c>
      <c r="CN7" s="29" t="str">
        <f>IF(AND($CI7="Y", Indicators!R7&lt;&gt;""), IF(Indicators!R7&lt;Parameters!I$20, "Y", "N"),"")</f>
        <v/>
      </c>
      <c r="CO7" s="29" t="str">
        <f>IF(AND($CI7="Y", Indicators!S7&lt;&gt;""), IF(Indicators!S7&lt;Parameters!J$20, "Y", "N"),"")</f>
        <v>N</v>
      </c>
      <c r="CP7" s="29" t="str">
        <f>IF(AND($CI7="Y", Indicators!T7&lt;&gt;""), IF(Indicators!T7&lt;Parameters!K$20, "Y", "N"),"")</f>
        <v/>
      </c>
      <c r="CQ7" s="29" t="str">
        <f>IF(AND($CI7="Y", Indicators!U7&lt;&gt;""), IF(Indicators!U7&lt;Parameters!L$20, "Y", "N"),"")</f>
        <v/>
      </c>
      <c r="CR7" s="29" t="str">
        <f>IF(AND($CI7="Y", Indicators!V7&lt;&gt;""), IF(Indicators!V7&lt;Parameters!M$20, "Y", "N"),"")</f>
        <v>N</v>
      </c>
      <c r="CS7" s="81">
        <f t="shared" si="31"/>
        <v>2</v>
      </c>
      <c r="CT7" s="84" t="str">
        <f>IF(CI7="Y", IF(CS7&gt;=Parameters!C$19, "Y", "N"), "")</f>
        <v>Y</v>
      </c>
      <c r="CU7" s="29" t="str">
        <f>IF($H7="Yes",#REF!, "")</f>
        <v/>
      </c>
      <c r="CV7" s="78">
        <f>IF(CT7="Y", Indicators!X7, "")</f>
        <v>24.53</v>
      </c>
      <c r="CW7" s="34" t="str">
        <f>IF(CV7&lt;&gt;"",IF(CV7&gt;Parameters!C28,"Y","N"), "")</f>
        <v>Y</v>
      </c>
      <c r="CY7" s="33" t="str">
        <f>IF($K7="Yes", IF(Indicators!F7&lt;&gt;"", Indicators!F7, ""), "")</f>
        <v/>
      </c>
      <c r="CZ7" s="33" t="str">
        <f>IF($K7="Yes", IF(Indicators!G7&lt;&gt;"", Indicators!G7, ""), "")</f>
        <v/>
      </c>
      <c r="DA7" s="33" t="str">
        <f>IF($K7="Yes", IF(Indicators!H7&lt;&gt;"", Indicators!H7, ""), "")</f>
        <v/>
      </c>
      <c r="DB7" s="33" t="str">
        <f>IF($K7="Yes", IF(Indicators!I7&lt;&gt;"", Indicators!I7, ""), "")</f>
        <v/>
      </c>
      <c r="DC7" s="33" t="str">
        <f>IF($K7="Yes", IF(Indicators!J7&lt;&gt;"", Indicators!J7, ""), "")</f>
        <v/>
      </c>
      <c r="DD7" s="33" t="str">
        <f>IF($K7="Yes", IF(Indicators!K7&lt;&gt;"", Indicators!K7, ""), "")</f>
        <v/>
      </c>
      <c r="DE7" s="33" t="str">
        <f>IF($K7="Yes", IF(Indicators!L7&lt;&gt;"", Indicators!L7, ""), "")</f>
        <v/>
      </c>
      <c r="DF7" s="33" t="str">
        <f>IF($K7="Yes", IF(Indicators!M7&lt;&gt;"", Indicators!M7, ""), "")</f>
        <v/>
      </c>
      <c r="DH7" s="33" t="str">
        <f>IF($K7="Yes", IF(Indicators!W7&lt;&gt;"", Indicators!W7, ""), "")</f>
        <v/>
      </c>
      <c r="DJ7" s="33" t="str">
        <f>IF($K7="Yes", IF(Indicators!O7&lt;&gt;"", Indicators!O7, ""), "")</f>
        <v/>
      </c>
      <c r="DK7" s="33" t="str">
        <f>IF($K7="Yes", IF(Indicators!P7&lt;&gt;"", Indicators!P7, ""), "")</f>
        <v/>
      </c>
      <c r="DL7" s="33" t="str">
        <f>IF($K7="Yes", IF(Indicators!Q7&lt;&gt;"", Indicators!Q7, ""), "")</f>
        <v/>
      </c>
      <c r="DM7" s="33" t="str">
        <f>IF($K7="Yes", IF(Indicators!R7&lt;&gt;"", Indicators!R7, ""), "")</f>
        <v/>
      </c>
      <c r="DN7" s="33" t="str">
        <f>IF($K7="Yes", IF(Indicators!S7&lt;&gt;"", Indicators!S7, ""), "")</f>
        <v/>
      </c>
      <c r="DO7" s="33" t="str">
        <f>IF($K7="Yes", IF(Indicators!T7&lt;&gt;"", Indicators!T7, ""), "")</f>
        <v/>
      </c>
      <c r="DP7" s="33" t="str">
        <f>IF($K7="Yes", IF(Indicators!U7&lt;&gt;"", Indicators!U7, ""), "")</f>
        <v/>
      </c>
      <c r="DQ7" s="33" t="str">
        <f>IF($K7="Yes", IF(Indicators!V7&lt;&gt;"", Indicators!V7, ""), "")</f>
        <v/>
      </c>
      <c r="DS7" s="29" t="str">
        <f>IF($K7="Yes", IF(Indicators!X7&lt;&gt;"", Indicators!X7, ""), "")</f>
        <v/>
      </c>
    </row>
    <row r="8" spans="1:123" x14ac:dyDescent="0.25">
      <c r="A8" s="56" t="str">
        <f>Indicators!A8</f>
        <v>District1002</v>
      </c>
      <c r="B8" s="56" t="str">
        <f>Indicators!B8</f>
        <v>School 2</v>
      </c>
      <c r="C8" s="57" t="str">
        <f>Indicators!D8</f>
        <v>Yes</v>
      </c>
      <c r="D8" s="64">
        <f>IF(AK8="Y", IF(Parameters!B$5="Percentile", Identification!AJ8,Identification!AI8), "")</f>
        <v>29.375</v>
      </c>
      <c r="E8" s="64" t="str">
        <f>IF(AN8="Y", IF(Parameters!B$6="Percentile", AM8, AL8), "")</f>
        <v/>
      </c>
      <c r="F8" s="57" t="str">
        <f t="shared" si="0"/>
        <v>Y</v>
      </c>
      <c r="G8" s="64">
        <f>IF(AND(F8="Y", AS8="Y"), IF(Parameters!B$7="Percentile", AR8,AQ8), "")</f>
        <v>2</v>
      </c>
      <c r="H8" s="57" t="str">
        <f t="shared" si="1"/>
        <v>Y</v>
      </c>
      <c r="I8" s="64" t="str">
        <f>IF(AND(H8="Y", AW8="Y"), IF(Parameters!B$7="Percentile", AV8,AU8), "")</f>
        <v/>
      </c>
      <c r="J8" s="65" t="str">
        <f t="shared" si="2"/>
        <v>N</v>
      </c>
      <c r="K8" s="57" t="str">
        <f t="shared" si="3"/>
        <v>No</v>
      </c>
      <c r="L8" s="87">
        <f t="shared" si="4"/>
        <v>3</v>
      </c>
      <c r="M8" s="57" t="str">
        <f>Identification!BI8</f>
        <v>Y</v>
      </c>
      <c r="N8" s="87">
        <f t="shared" si="5"/>
        <v>3</v>
      </c>
      <c r="O8" s="88" t="str">
        <f t="shared" si="6"/>
        <v>Y</v>
      </c>
      <c r="P8" s="57">
        <f t="shared" si="7"/>
        <v>18.54</v>
      </c>
      <c r="Q8" s="57" t="str">
        <f t="shared" si="8"/>
        <v>Y</v>
      </c>
      <c r="R8" s="57" t="str">
        <f t="shared" si="9"/>
        <v>Yes</v>
      </c>
      <c r="S8" s="57" t="str">
        <f t="shared" si="10"/>
        <v/>
      </c>
      <c r="T8" s="57" t="str">
        <f t="shared" si="11"/>
        <v/>
      </c>
      <c r="U8" s="57" t="str">
        <f t="shared" si="12"/>
        <v/>
      </c>
      <c r="V8" s="88" t="str">
        <f t="shared" si="13"/>
        <v/>
      </c>
      <c r="W8" s="57" t="str">
        <f t="shared" si="14"/>
        <v/>
      </c>
      <c r="X8" s="91" t="str">
        <f t="shared" si="15"/>
        <v/>
      </c>
      <c r="Y8" s="58" t="str">
        <f t="shared" si="16"/>
        <v>No</v>
      </c>
      <c r="AA8" s="29" t="str">
        <f t="shared" si="17"/>
        <v>No</v>
      </c>
      <c r="AB8" s="29" t="str">
        <f t="shared" si="18"/>
        <v>Yes</v>
      </c>
      <c r="AC8" s="29" t="str">
        <f t="shared" si="19"/>
        <v>No</v>
      </c>
      <c r="AE8" s="29" t="str">
        <f t="shared" si="20"/>
        <v/>
      </c>
      <c r="AF8" s="29" t="str">
        <f t="shared" si="21"/>
        <v/>
      </c>
      <c r="AG8" s="29" t="str">
        <f t="shared" si="22"/>
        <v/>
      </c>
      <c r="AI8" s="33">
        <f>IF(C8="Yes",IF(Indicators!E8&lt;&gt;"", Indicators!E8,""),"")</f>
        <v>29.375</v>
      </c>
      <c r="AJ8" s="33">
        <f t="shared" si="23"/>
        <v>11.5</v>
      </c>
      <c r="AK8" s="62" t="str">
        <f>IF(Parameters!B$5="Percentile", IF(AJ8&lt;Parameters!C$5, "Y", "N"), IF(AI8&lt;Parameters!C$5, "Y", "N"))</f>
        <v>Y</v>
      </c>
      <c r="AL8" s="33" t="str">
        <f>IF(C8="Yes", IF(Indicators!W8&lt;&gt;"", Indicators!W8, ""),"")</f>
        <v/>
      </c>
      <c r="AM8" s="33" t="str">
        <f t="shared" si="24"/>
        <v/>
      </c>
      <c r="AN8" s="33" t="str">
        <f>IF(AL8&lt;&gt;"", IF(Parameters!B$6="Percentile", IF(AM8&lt;Parameters!C$6, "Y", "N"), IF(AL8&lt;Parameters!C$6, "Y", "N")),"")</f>
        <v/>
      </c>
      <c r="AO8" s="47" t="str">
        <f t="shared" si="25"/>
        <v>Y</v>
      </c>
      <c r="AQ8" s="33">
        <f>IF(C8="Yes", IF(Indicators!N8&lt;&gt;"", Indicators!N8,""),"")</f>
        <v>82.377049200000002</v>
      </c>
      <c r="AR8" s="33">
        <f t="shared" si="26"/>
        <v>2</v>
      </c>
      <c r="AS8" s="48" t="str">
        <f>IF(Parameters!B$7="Percentile", IF(AR8&lt;Parameters!C$7, "Y", "N"), IF(AQ8&lt;Parameters!C$7, "Y", "N"))</f>
        <v>Y</v>
      </c>
      <c r="AU8" s="33">
        <f>IF(C8="Yes", IF(Indicators!X8&lt;&gt;"", Indicators!X8,""),"")</f>
        <v>18.54</v>
      </c>
      <c r="AV8" s="33">
        <f t="shared" si="27"/>
        <v>26.900000000000006</v>
      </c>
      <c r="AW8" s="48" t="str">
        <f>IF(Parameters!B$8="Percentile", IF(AV8&lt;Parameters!C$8, "Y", "N"), IF(AU8&gt;Parameters!C$8, "Y", "N"))</f>
        <v>N</v>
      </c>
      <c r="AY8" s="71" t="str">
        <f>IF(Indicators!F8&lt;&gt;"", IF(Indicators!F8&lt;Parameters!F$5, "Y", "N"), "")</f>
        <v>Y</v>
      </c>
      <c r="AZ8" s="71" t="str">
        <f>IF(Indicators!G8&lt;&gt;"", IF(Indicators!G8&lt;Parameters!G$5, "Y", "N"), "")</f>
        <v>Y</v>
      </c>
      <c r="BA8" s="71" t="str">
        <f>IF(Indicators!H8&lt;&gt;"", IF(Indicators!H8&lt;Parameters!H$5, "Y", "N"), "")</f>
        <v/>
      </c>
      <c r="BB8" s="71" t="str">
        <f>IF(Indicators!I8&lt;&gt;"", IF(Indicators!I8&lt;Parameters!I$5, "Y", "N"), "")</f>
        <v/>
      </c>
      <c r="BC8" s="71" t="str">
        <f>IF(Indicators!J8&lt;&gt;"", IF(Indicators!J8&lt;Parameters!J$5, "Y", "N"), "")</f>
        <v/>
      </c>
      <c r="BD8" s="71" t="str">
        <f>IF(Indicators!K8&lt;&gt;"", IF(Indicators!K8&lt;Parameters!K$5, "Y", "N"), "")</f>
        <v/>
      </c>
      <c r="BE8" s="71" t="str">
        <f>IF(Indicators!L8&lt;&gt;"", IF(Indicators!L8&lt;Parameters!L$5, "Y", "N"), "")</f>
        <v/>
      </c>
      <c r="BF8" s="71" t="str">
        <f>IF(Indicators!M8&lt;&gt;"", IF(Indicators!M8&lt;Parameters!M$5, "Y", "N"), "")</f>
        <v>Y</v>
      </c>
      <c r="BG8" s="29" t="str">
        <f>IF(Indicators!Q8&lt;&gt;"", IF(Indicators!Q8&lt;Parameters!H$6, "Y", "N"), "")</f>
        <v/>
      </c>
      <c r="BH8" s="29">
        <f t="shared" si="28"/>
        <v>3</v>
      </c>
      <c r="BI8" s="47" t="str">
        <f>IF(K8="No",IF(BH8&gt;=Parameters!C$12, "Y", "N"), "")</f>
        <v>Y</v>
      </c>
      <c r="BK8" s="78">
        <f>IF(AND($BI8="Y", Indicators!O8&lt;&gt;""), _xlfn.PERCENTRANK.EXC(Indicators!O$2:O$210, Indicators!O8)*100, "")</f>
        <v>3.1</v>
      </c>
      <c r="BL8" s="78">
        <f>IF(AND($BI8="Y", Indicators!P8&lt;&gt;""), _xlfn.PERCENTRANK.EXC(Indicators!P$2:P$210, Indicators!P8)*100, "")</f>
        <v>16.7</v>
      </c>
      <c r="BM8" s="78" t="str">
        <f>IF(AND($BI8="Y", Indicators!Q8&lt;&gt;""), _xlfn.PERCENTRANK.EXC(Indicators!Q$2:Q$210, Indicators!Q8)*100, "")</f>
        <v/>
      </c>
      <c r="BN8" s="78" t="str">
        <f>IF(AND($BI8="Y", Indicators!R8&lt;&gt;""), _xlfn.PERCENTRANK.EXC(Indicators!R$2:R$210, Indicators!R8)*100, "")</f>
        <v/>
      </c>
      <c r="BO8" s="78" t="str">
        <f>IF(AND($BI8="Y", Indicators!S8&lt;&gt;""), _xlfn.PERCENTRANK.EXC(Indicators!S$2:S$210, Indicators!S8)*100, "")</f>
        <v/>
      </c>
      <c r="BP8" s="78" t="str">
        <f>IF(AND($BI8="Y", Indicators!T8&lt;&gt;""), _xlfn.PERCENTRANK.EXC(Indicators!T$2:T$210, Indicators!T8)*100, "")</f>
        <v/>
      </c>
      <c r="BQ8" s="78" t="str">
        <f>IF(AND($BI8="Y", Indicators!U8&lt;&gt;""), _xlfn.PERCENTRANK.EXC(Indicators!U$2:U$210, Indicators!U8)*100, "")</f>
        <v/>
      </c>
      <c r="BR8" s="78">
        <f>IF(AND($BI8="Y", Indicators!V8&lt;&gt;""), _xlfn.PERCENTRANK.EXC(Indicators!V$2:V$210, Indicators!V8)*100, "")</f>
        <v>2.9000000000000004</v>
      </c>
      <c r="BS8" s="81">
        <f t="shared" si="29"/>
        <v>3</v>
      </c>
      <c r="BT8" s="84" t="str">
        <f>IF(BI8="Y", IF(BS8&gt;=Parameters!C$13, "Y", "N"), "")</f>
        <v>Y</v>
      </c>
      <c r="BU8" s="29"/>
      <c r="BV8" s="33">
        <f>IF(BT8="Y", Indicators!X8, "")</f>
        <v>18.54</v>
      </c>
      <c r="BW8" s="47" t="str">
        <f>IF(BV8&lt;&gt;"", IF(BV8&gt;Parameters!C$14,"Y", "N"), "")</f>
        <v>Y</v>
      </c>
      <c r="BY8" s="72" t="str">
        <f>IF(Indicators!F8&lt;&gt;"", IF(Indicators!F8&lt;Parameters!F$18, "Y", "N"), "")</f>
        <v>Y</v>
      </c>
      <c r="BZ8" s="72" t="str">
        <f>IF(Indicators!G8&lt;&gt;"", IF(Indicators!G8&lt;Parameters!G$18, "Y", "N"), "")</f>
        <v>Y</v>
      </c>
      <c r="CA8" s="72" t="str">
        <f>IF(Indicators!H8&lt;&gt;"", IF(Indicators!H8&lt;Parameters!H$18, "Y", "N"), "")</f>
        <v/>
      </c>
      <c r="CB8" s="72" t="str">
        <f>IF(Indicators!I8&lt;&gt;"", IF(Indicators!I8&lt;Parameters!I$18, "Y", "N"), "")</f>
        <v/>
      </c>
      <c r="CC8" s="72" t="str">
        <f>IF(Indicators!J8&lt;&gt;"", IF(Indicators!J8&lt;Parameters!J$18, "Y", "N"), "")</f>
        <v/>
      </c>
      <c r="CD8" s="72" t="str">
        <f>IF(Indicators!K8&lt;&gt;"", IF(Indicators!K8&lt;Parameters!K$18, "Y", "N"), "")</f>
        <v/>
      </c>
      <c r="CE8" s="72" t="str">
        <f>IF(Indicators!L8&lt;&gt;"", IF(Indicators!L8&lt;Parameters!L$18, "Y", "N"), "")</f>
        <v/>
      </c>
      <c r="CF8" s="72" t="str">
        <f>IF(Indicators!M8&lt;&gt;"", IF(Indicators!M8&lt;Parameters!M$18, "Y", "N"), "")</f>
        <v>Y</v>
      </c>
      <c r="CG8" s="29" t="str">
        <f>IF(Indicators!Q8&lt;&gt;"", IF(Indicators!Q8&lt;Parameters!H$19, "Y", "N"), "")</f>
        <v/>
      </c>
      <c r="CH8" s="29">
        <f t="shared" si="30"/>
        <v>3</v>
      </c>
      <c r="CI8" s="47" t="str">
        <f>IF(AND(K8="No",R8="No"),IF(CH8&gt;=Parameters!C$18, "Y", "N"), "")</f>
        <v/>
      </c>
      <c r="CJ8" s="29"/>
      <c r="CK8" s="29" t="str">
        <f>IF(AND($CI8="Y", Indicators!O8&lt;&gt;""), IF(Indicators!O8&lt;Parameters!F$20, "Y", "N"),"")</f>
        <v/>
      </c>
      <c r="CL8" s="29" t="str">
        <f>IF(AND($CI8="Y", Indicators!P8&lt;&gt;""), IF(Indicators!P8&lt;Parameters!G$20, "Y", "N"),"")</f>
        <v/>
      </c>
      <c r="CM8" s="29" t="str">
        <f>IF(AND($CI8="Y", Indicators!Q8&lt;&gt;""), IF(Indicators!Q8&lt;Parameters!H$20, "Y", "N"),"")</f>
        <v/>
      </c>
      <c r="CN8" s="29" t="str">
        <f>IF(AND($CI8="Y", Indicators!R8&lt;&gt;""), IF(Indicators!R8&lt;Parameters!I$20, "Y", "N"),"")</f>
        <v/>
      </c>
      <c r="CO8" s="29" t="str">
        <f>IF(AND($CI8="Y", Indicators!S8&lt;&gt;""), IF(Indicators!S8&lt;Parameters!J$20, "Y", "N"),"")</f>
        <v/>
      </c>
      <c r="CP8" s="29" t="str">
        <f>IF(AND($CI8="Y", Indicators!T8&lt;&gt;""), IF(Indicators!T8&lt;Parameters!K$20, "Y", "N"),"")</f>
        <v/>
      </c>
      <c r="CQ8" s="29" t="str">
        <f>IF(AND($CI8="Y", Indicators!U8&lt;&gt;""), IF(Indicators!U8&lt;Parameters!L$20, "Y", "N"),"")</f>
        <v/>
      </c>
      <c r="CR8" s="29" t="str">
        <f>IF(AND($CI8="Y", Indicators!V8&lt;&gt;""), IF(Indicators!V8&lt;Parameters!M$20, "Y", "N"),"")</f>
        <v/>
      </c>
      <c r="CS8" s="81" t="str">
        <f t="shared" si="31"/>
        <v/>
      </c>
      <c r="CT8" s="84" t="str">
        <f>IF(CI8="Y", IF(CS8&gt;=Parameters!C$19, "Y", "N"), "")</f>
        <v/>
      </c>
      <c r="CU8" s="29" t="str">
        <f>IF($H8="Yes",#REF!, "")</f>
        <v/>
      </c>
      <c r="CV8" s="78" t="str">
        <f>IF(CT8="Y", Indicators!X8, "")</f>
        <v/>
      </c>
      <c r="CW8" s="34" t="str">
        <f>IF(CV8&lt;&gt;"",IF(CV8&gt;Parameters!C29,"Y","N"), "")</f>
        <v/>
      </c>
      <c r="CY8" s="33" t="str">
        <f>IF($K8="Yes", IF(Indicators!F8&lt;&gt;"", Indicators!F8, ""), "")</f>
        <v/>
      </c>
      <c r="CZ8" s="33" t="str">
        <f>IF($K8="Yes", IF(Indicators!G8&lt;&gt;"", Indicators!G8, ""), "")</f>
        <v/>
      </c>
      <c r="DA8" s="33" t="str">
        <f>IF($K8="Yes", IF(Indicators!H8&lt;&gt;"", Indicators!H8, ""), "")</f>
        <v/>
      </c>
      <c r="DB8" s="33" t="str">
        <f>IF($K8="Yes", IF(Indicators!I8&lt;&gt;"", Indicators!I8, ""), "")</f>
        <v/>
      </c>
      <c r="DC8" s="33" t="str">
        <f>IF($K8="Yes", IF(Indicators!J8&lt;&gt;"", Indicators!J8, ""), "")</f>
        <v/>
      </c>
      <c r="DD8" s="33" t="str">
        <f>IF($K8="Yes", IF(Indicators!K8&lt;&gt;"", Indicators!K8, ""), "")</f>
        <v/>
      </c>
      <c r="DE8" s="33" t="str">
        <f>IF($K8="Yes", IF(Indicators!L8&lt;&gt;"", Indicators!L8, ""), "")</f>
        <v/>
      </c>
      <c r="DF8" s="33" t="str">
        <f>IF($K8="Yes", IF(Indicators!M8&lt;&gt;"", Indicators!M8, ""), "")</f>
        <v/>
      </c>
      <c r="DH8" s="33" t="str">
        <f>IF($K8="Yes", IF(Indicators!W8&lt;&gt;"", Indicators!W8, ""), "")</f>
        <v/>
      </c>
      <c r="DJ8" s="33" t="str">
        <f>IF($K8="Yes", IF(Indicators!O8&lt;&gt;"", Indicators!O8, ""), "")</f>
        <v/>
      </c>
      <c r="DK8" s="33" t="str">
        <f>IF($K8="Yes", IF(Indicators!P8&lt;&gt;"", Indicators!P8, ""), "")</f>
        <v/>
      </c>
      <c r="DL8" s="33" t="str">
        <f>IF($K8="Yes", IF(Indicators!Q8&lt;&gt;"", Indicators!Q8, ""), "")</f>
        <v/>
      </c>
      <c r="DM8" s="33" t="str">
        <f>IF($K8="Yes", IF(Indicators!R8&lt;&gt;"", Indicators!R8, ""), "")</f>
        <v/>
      </c>
      <c r="DN8" s="33" t="str">
        <f>IF($K8="Yes", IF(Indicators!S8&lt;&gt;"", Indicators!S8, ""), "")</f>
        <v/>
      </c>
      <c r="DO8" s="33" t="str">
        <f>IF($K8="Yes", IF(Indicators!T8&lt;&gt;"", Indicators!T8, ""), "")</f>
        <v/>
      </c>
      <c r="DP8" s="33" t="str">
        <f>IF($K8="Yes", IF(Indicators!U8&lt;&gt;"", Indicators!U8, ""), "")</f>
        <v/>
      </c>
      <c r="DQ8" s="33" t="str">
        <f>IF($K8="Yes", IF(Indicators!V8&lt;&gt;"", Indicators!V8, ""), "")</f>
        <v/>
      </c>
      <c r="DS8" s="29" t="str">
        <f>IF($K8="Yes", IF(Indicators!X8&lt;&gt;"", Indicators!X8, ""), "")</f>
        <v/>
      </c>
    </row>
    <row r="9" spans="1:123" x14ac:dyDescent="0.25">
      <c r="A9" s="56" t="str">
        <f>Indicators!A9</f>
        <v>District1002</v>
      </c>
      <c r="B9" s="56" t="str">
        <f>Indicators!B9</f>
        <v>School 3</v>
      </c>
      <c r="C9" s="57" t="str">
        <f>Indicators!D9</f>
        <v>No</v>
      </c>
      <c r="D9" s="64" t="str">
        <f>IF(AK9="Y", IF(Parameters!B$5="Percentile", Identification!AJ9,Identification!AI9), "")</f>
        <v/>
      </c>
      <c r="E9" s="64" t="str">
        <f>IF(AN9="Y", IF(Parameters!B$6="Percentile", AM9, AL9), "")</f>
        <v/>
      </c>
      <c r="F9" s="57" t="str">
        <f t="shared" si="0"/>
        <v/>
      </c>
      <c r="G9" s="64" t="str">
        <f>IF(AND(F9="Y", AS9="Y"), IF(Parameters!B$7="Percentile", AR9,AQ9), "")</f>
        <v/>
      </c>
      <c r="H9" s="57" t="str">
        <f t="shared" si="1"/>
        <v/>
      </c>
      <c r="I9" s="64" t="str">
        <f>IF(AND(H9="Y", AW9="Y"), IF(Parameters!B$7="Percentile", AV9,AU9), "")</f>
        <v/>
      </c>
      <c r="J9" s="65" t="str">
        <f t="shared" si="2"/>
        <v/>
      </c>
      <c r="K9" s="57" t="str">
        <f t="shared" si="3"/>
        <v>No</v>
      </c>
      <c r="L9" s="87" t="str">
        <f t="shared" si="4"/>
        <v/>
      </c>
      <c r="M9" s="57" t="str">
        <f>Identification!BI9</f>
        <v>N</v>
      </c>
      <c r="N9" s="87" t="str">
        <f t="shared" si="5"/>
        <v/>
      </c>
      <c r="O9" s="88" t="str">
        <f t="shared" si="6"/>
        <v/>
      </c>
      <c r="P9" s="57" t="str">
        <f t="shared" si="7"/>
        <v/>
      </c>
      <c r="Q9" s="57" t="str">
        <f t="shared" si="8"/>
        <v/>
      </c>
      <c r="R9" s="57" t="str">
        <f t="shared" si="9"/>
        <v>No</v>
      </c>
      <c r="S9" s="57" t="str">
        <f t="shared" si="10"/>
        <v/>
      </c>
      <c r="T9" s="57" t="str">
        <f t="shared" si="11"/>
        <v>N</v>
      </c>
      <c r="U9" s="57" t="str">
        <f t="shared" si="12"/>
        <v/>
      </c>
      <c r="V9" s="88" t="str">
        <f t="shared" si="13"/>
        <v/>
      </c>
      <c r="W9" s="57" t="str">
        <f t="shared" si="14"/>
        <v/>
      </c>
      <c r="X9" s="91" t="str">
        <f t="shared" si="15"/>
        <v/>
      </c>
      <c r="Y9" s="58" t="str">
        <f t="shared" si="16"/>
        <v>No</v>
      </c>
      <c r="AA9" s="29" t="str">
        <f t="shared" si="17"/>
        <v/>
      </c>
      <c r="AB9" s="29" t="str">
        <f t="shared" si="18"/>
        <v/>
      </c>
      <c r="AC9" s="29" t="str">
        <f t="shared" si="19"/>
        <v/>
      </c>
      <c r="AE9" s="29" t="str">
        <f t="shared" si="20"/>
        <v>No</v>
      </c>
      <c r="AF9" s="29" t="str">
        <f t="shared" si="21"/>
        <v>No</v>
      </c>
      <c r="AG9" s="29" t="str">
        <f t="shared" si="22"/>
        <v>No</v>
      </c>
      <c r="AI9" s="33" t="str">
        <f>IF(C9="Yes",IF(Indicators!E9&lt;&gt;"", Indicators!E9,""),"")</f>
        <v/>
      </c>
      <c r="AJ9" s="33" t="str">
        <f t="shared" si="23"/>
        <v/>
      </c>
      <c r="AK9" s="62" t="str">
        <f>IF(Parameters!B$5="Percentile", IF(AJ9&lt;Parameters!C$5, "Y", "N"), IF(AI9&lt;Parameters!C$5, "Y", "N"))</f>
        <v>N</v>
      </c>
      <c r="AL9" s="33" t="str">
        <f>IF(C9="Yes", IF(Indicators!W9&lt;&gt;"", Indicators!W9, ""),"")</f>
        <v/>
      </c>
      <c r="AM9" s="33" t="str">
        <f t="shared" si="24"/>
        <v/>
      </c>
      <c r="AN9" s="33" t="str">
        <f>IF(AL9&lt;&gt;"", IF(Parameters!B$6="Percentile", IF(AM9&lt;Parameters!C$6, "Y", "N"), IF(AL9&lt;Parameters!C$6, "Y", "N")),"")</f>
        <v/>
      </c>
      <c r="AO9" s="47" t="str">
        <f t="shared" si="25"/>
        <v>N</v>
      </c>
      <c r="AQ9" s="33" t="str">
        <f>IF(C9="Yes", IF(Indicators!N9&lt;&gt;"", Indicators!N9,""),"")</f>
        <v/>
      </c>
      <c r="AR9" s="33" t="str">
        <f t="shared" si="26"/>
        <v/>
      </c>
      <c r="AS9" s="48" t="str">
        <f>IF(Parameters!B$7="Percentile", IF(AR9&lt;Parameters!C$7, "Y", "N"), IF(AQ9&lt;Parameters!C$7, "Y", "N"))</f>
        <v>N</v>
      </c>
      <c r="AU9" s="33" t="str">
        <f>IF(C9="Yes", IF(Indicators!X9&lt;&gt;"", Indicators!X9,""),"")</f>
        <v/>
      </c>
      <c r="AV9" s="33" t="str">
        <f t="shared" si="27"/>
        <v/>
      </c>
      <c r="AW9" s="48" t="str">
        <f>IF(Parameters!B$8="Percentile", IF(AV9&lt;Parameters!C$8, "Y", "N"), IF(AU9&gt;Parameters!C$8, "Y", "N"))</f>
        <v>N</v>
      </c>
      <c r="AY9" s="71" t="str">
        <f>IF(Indicators!F9&lt;&gt;"", IF(Indicators!F9&lt;Parameters!F$5, "Y", "N"), "")</f>
        <v/>
      </c>
      <c r="AZ9" s="71" t="str">
        <f>IF(Indicators!G9&lt;&gt;"", IF(Indicators!G9&lt;Parameters!G$5, "Y", "N"), "")</f>
        <v/>
      </c>
      <c r="BA9" s="71" t="str">
        <f>IF(Indicators!H9&lt;&gt;"", IF(Indicators!H9&lt;Parameters!H$5, "Y", "N"), "")</f>
        <v/>
      </c>
      <c r="BB9" s="71" t="str">
        <f>IF(Indicators!I9&lt;&gt;"", IF(Indicators!I9&lt;Parameters!I$5, "Y", "N"), "")</f>
        <v/>
      </c>
      <c r="BC9" s="71" t="str">
        <f>IF(Indicators!J9&lt;&gt;"", IF(Indicators!J9&lt;Parameters!J$5, "Y", "N"), "")</f>
        <v/>
      </c>
      <c r="BD9" s="71" t="str">
        <f>IF(Indicators!K9&lt;&gt;"", IF(Indicators!K9&lt;Parameters!K$5, "Y", "N"), "")</f>
        <v/>
      </c>
      <c r="BE9" s="71" t="str">
        <f>IF(Indicators!L9&lt;&gt;"", IF(Indicators!L9&lt;Parameters!L$5, "Y", "N"), "")</f>
        <v/>
      </c>
      <c r="BF9" s="71" t="str">
        <f>IF(Indicators!M9&lt;&gt;"", IF(Indicators!M9&lt;Parameters!M$5, "Y", "N"), "")</f>
        <v>Y</v>
      </c>
      <c r="BG9" s="29" t="str">
        <f>IF(Indicators!Q9&lt;&gt;"", IF(Indicators!Q9&lt;Parameters!H$6, "Y", "N"), "")</f>
        <v/>
      </c>
      <c r="BH9" s="29">
        <f t="shared" si="28"/>
        <v>1</v>
      </c>
      <c r="BI9" s="47" t="str">
        <f>IF(K9="No",IF(BH9&gt;=Parameters!C$12, "Y", "N"), "")</f>
        <v>N</v>
      </c>
      <c r="BK9" s="78" t="str">
        <f>IF(AND($BI9="Y", Indicators!O9&lt;&gt;""), _xlfn.PERCENTRANK.EXC(Indicators!O$2:O$210, Indicators!O9)*100, "")</f>
        <v/>
      </c>
      <c r="BL9" s="78" t="str">
        <f>IF(AND($BI9="Y", Indicators!P9&lt;&gt;""), _xlfn.PERCENTRANK.EXC(Indicators!P$2:P$210, Indicators!P9)*100, "")</f>
        <v/>
      </c>
      <c r="BM9" s="78" t="str">
        <f>IF(AND($BI9="Y", Indicators!Q9&lt;&gt;""), _xlfn.PERCENTRANK.EXC(Indicators!Q$2:Q$210, Indicators!Q9)*100, "")</f>
        <v/>
      </c>
      <c r="BN9" s="78" t="str">
        <f>IF(AND($BI9="Y", Indicators!R9&lt;&gt;""), _xlfn.PERCENTRANK.EXC(Indicators!R$2:R$210, Indicators!R9)*100, "")</f>
        <v/>
      </c>
      <c r="BO9" s="78" t="str">
        <f>IF(AND($BI9="Y", Indicators!S9&lt;&gt;""), _xlfn.PERCENTRANK.EXC(Indicators!S$2:S$210, Indicators!S9)*100, "")</f>
        <v/>
      </c>
      <c r="BP9" s="78" t="str">
        <f>IF(AND($BI9="Y", Indicators!T9&lt;&gt;""), _xlfn.PERCENTRANK.EXC(Indicators!T$2:T$210, Indicators!T9)*100, "")</f>
        <v/>
      </c>
      <c r="BQ9" s="78" t="str">
        <f>IF(AND($BI9="Y", Indicators!U9&lt;&gt;""), _xlfn.PERCENTRANK.EXC(Indicators!U$2:U$210, Indicators!U9)*100, "")</f>
        <v/>
      </c>
      <c r="BR9" s="78" t="str">
        <f>IF(AND($BI9="Y", Indicators!V9&lt;&gt;""), _xlfn.PERCENTRANK.EXC(Indicators!V$2:V$210, Indicators!V9)*100, "")</f>
        <v/>
      </c>
      <c r="BS9" s="81" t="str">
        <f t="shared" si="29"/>
        <v/>
      </c>
      <c r="BT9" s="84" t="str">
        <f>IF(BI9="Y", IF(BS9&gt;=Parameters!C$13, "Y", "N"), "")</f>
        <v/>
      </c>
      <c r="BU9" s="29"/>
      <c r="BV9" s="33" t="str">
        <f>IF(BT9="Y", Indicators!X9, "")</f>
        <v/>
      </c>
      <c r="BW9" s="47" t="str">
        <f>IF(BV9&lt;&gt;"", IF(BV9&gt;Parameters!C$14,"Y", "N"), "")</f>
        <v/>
      </c>
      <c r="BY9" s="72" t="str">
        <f>IF(Indicators!F9&lt;&gt;"", IF(Indicators!F9&lt;Parameters!F$18, "Y", "N"), "")</f>
        <v/>
      </c>
      <c r="BZ9" s="72" t="str">
        <f>IF(Indicators!G9&lt;&gt;"", IF(Indicators!G9&lt;Parameters!G$18, "Y", "N"), "")</f>
        <v/>
      </c>
      <c r="CA9" s="72" t="str">
        <f>IF(Indicators!H9&lt;&gt;"", IF(Indicators!H9&lt;Parameters!H$18, "Y", "N"), "")</f>
        <v/>
      </c>
      <c r="CB9" s="72" t="str">
        <f>IF(Indicators!I9&lt;&gt;"", IF(Indicators!I9&lt;Parameters!I$18, "Y", "N"), "")</f>
        <v/>
      </c>
      <c r="CC9" s="72" t="str">
        <f>IF(Indicators!J9&lt;&gt;"", IF(Indicators!J9&lt;Parameters!J$18, "Y", "N"), "")</f>
        <v/>
      </c>
      <c r="CD9" s="72" t="str">
        <f>IF(Indicators!K9&lt;&gt;"", IF(Indicators!K9&lt;Parameters!K$18, "Y", "N"), "")</f>
        <v/>
      </c>
      <c r="CE9" s="72" t="str">
        <f>IF(Indicators!L9&lt;&gt;"", IF(Indicators!L9&lt;Parameters!L$18, "Y", "N"), "")</f>
        <v/>
      </c>
      <c r="CF9" s="72" t="str">
        <f>IF(Indicators!M9&lt;&gt;"", IF(Indicators!M9&lt;Parameters!M$18, "Y", "N"), "")</f>
        <v>Y</v>
      </c>
      <c r="CG9" s="29" t="str">
        <f>IF(Indicators!Q9&lt;&gt;"", IF(Indicators!Q9&lt;Parameters!H$19, "Y", "N"), "")</f>
        <v/>
      </c>
      <c r="CH9" s="29">
        <f t="shared" si="30"/>
        <v>1</v>
      </c>
      <c r="CI9" s="47" t="str">
        <f>IF(AND(K9="No",R9="No"),IF(CH9&gt;=Parameters!C$18, "Y", "N"), "")</f>
        <v>N</v>
      </c>
      <c r="CJ9" s="29"/>
      <c r="CK9" s="29" t="str">
        <f>IF(AND($CI9="Y", Indicators!O9&lt;&gt;""), IF(Indicators!O9&lt;Parameters!F$20, "Y", "N"),"")</f>
        <v/>
      </c>
      <c r="CL9" s="29" t="str">
        <f>IF(AND($CI9="Y", Indicators!P9&lt;&gt;""), IF(Indicators!P9&lt;Parameters!G$20, "Y", "N"),"")</f>
        <v/>
      </c>
      <c r="CM9" s="29" t="str">
        <f>IF(AND($CI9="Y", Indicators!Q9&lt;&gt;""), IF(Indicators!Q9&lt;Parameters!H$20, "Y", "N"),"")</f>
        <v/>
      </c>
      <c r="CN9" s="29" t="str">
        <f>IF(AND($CI9="Y", Indicators!R9&lt;&gt;""), IF(Indicators!R9&lt;Parameters!I$20, "Y", "N"),"")</f>
        <v/>
      </c>
      <c r="CO9" s="29" t="str">
        <f>IF(AND($CI9="Y", Indicators!S9&lt;&gt;""), IF(Indicators!S9&lt;Parameters!J$20, "Y", "N"),"")</f>
        <v/>
      </c>
      <c r="CP9" s="29" t="str">
        <f>IF(AND($CI9="Y", Indicators!T9&lt;&gt;""), IF(Indicators!T9&lt;Parameters!K$20, "Y", "N"),"")</f>
        <v/>
      </c>
      <c r="CQ9" s="29" t="str">
        <f>IF(AND($CI9="Y", Indicators!U9&lt;&gt;""), IF(Indicators!U9&lt;Parameters!L$20, "Y", "N"),"")</f>
        <v/>
      </c>
      <c r="CR9" s="29" t="str">
        <f>IF(AND($CI9="Y", Indicators!V9&lt;&gt;""), IF(Indicators!V9&lt;Parameters!M$20, "Y", "N"),"")</f>
        <v/>
      </c>
      <c r="CS9" s="81" t="str">
        <f t="shared" si="31"/>
        <v/>
      </c>
      <c r="CT9" s="84" t="str">
        <f>IF(CI9="Y", IF(CS9&gt;=Parameters!C$19, "Y", "N"), "")</f>
        <v/>
      </c>
      <c r="CU9" s="29" t="str">
        <f>IF($H9="Yes",#REF!, "")</f>
        <v/>
      </c>
      <c r="CV9" s="78" t="str">
        <f>IF(CT9="Y", Indicators!X9, "")</f>
        <v/>
      </c>
      <c r="CW9" s="34" t="str">
        <f>IF(CV9&lt;&gt;"",IF(CV9&gt;Parameters!C30,"Y","N"), "")</f>
        <v/>
      </c>
      <c r="CY9" s="33" t="str">
        <f>IF($K9="Yes", IF(Indicators!F9&lt;&gt;"", Indicators!F9, ""), "")</f>
        <v/>
      </c>
      <c r="CZ9" s="33" t="str">
        <f>IF($K9="Yes", IF(Indicators!G9&lt;&gt;"", Indicators!G9, ""), "")</f>
        <v/>
      </c>
      <c r="DA9" s="33" t="str">
        <f>IF($K9="Yes", IF(Indicators!H9&lt;&gt;"", Indicators!H9, ""), "")</f>
        <v/>
      </c>
      <c r="DB9" s="33" t="str">
        <f>IF($K9="Yes", IF(Indicators!I9&lt;&gt;"", Indicators!I9, ""), "")</f>
        <v/>
      </c>
      <c r="DC9" s="33" t="str">
        <f>IF($K9="Yes", IF(Indicators!J9&lt;&gt;"", Indicators!J9, ""), "")</f>
        <v/>
      </c>
      <c r="DD9" s="33" t="str">
        <f>IF($K9="Yes", IF(Indicators!K9&lt;&gt;"", Indicators!K9, ""), "")</f>
        <v/>
      </c>
      <c r="DE9" s="33" t="str">
        <f>IF($K9="Yes", IF(Indicators!L9&lt;&gt;"", Indicators!L9, ""), "")</f>
        <v/>
      </c>
      <c r="DF9" s="33" t="str">
        <f>IF($K9="Yes", IF(Indicators!M9&lt;&gt;"", Indicators!M9, ""), "")</f>
        <v/>
      </c>
      <c r="DH9" s="33" t="str">
        <f>IF($K9="Yes", IF(Indicators!W9&lt;&gt;"", Indicators!W9, ""), "")</f>
        <v/>
      </c>
      <c r="DJ9" s="33" t="str">
        <f>IF($K9="Yes", IF(Indicators!O9&lt;&gt;"", Indicators!O9, ""), "")</f>
        <v/>
      </c>
      <c r="DK9" s="33" t="str">
        <f>IF($K9="Yes", IF(Indicators!P9&lt;&gt;"", Indicators!P9, ""), "")</f>
        <v/>
      </c>
      <c r="DL9" s="33" t="str">
        <f>IF($K9="Yes", IF(Indicators!Q9&lt;&gt;"", Indicators!Q9, ""), "")</f>
        <v/>
      </c>
      <c r="DM9" s="33" t="str">
        <f>IF($K9="Yes", IF(Indicators!R9&lt;&gt;"", Indicators!R9, ""), "")</f>
        <v/>
      </c>
      <c r="DN9" s="33" t="str">
        <f>IF($K9="Yes", IF(Indicators!S9&lt;&gt;"", Indicators!S9, ""), "")</f>
        <v/>
      </c>
      <c r="DO9" s="33" t="str">
        <f>IF($K9="Yes", IF(Indicators!T9&lt;&gt;"", Indicators!T9, ""), "")</f>
        <v/>
      </c>
      <c r="DP9" s="33" t="str">
        <f>IF($K9="Yes", IF(Indicators!U9&lt;&gt;"", Indicators!U9, ""), "")</f>
        <v/>
      </c>
      <c r="DQ9" s="33" t="str">
        <f>IF($K9="Yes", IF(Indicators!V9&lt;&gt;"", Indicators!V9, ""), "")</f>
        <v/>
      </c>
      <c r="DS9" s="29" t="str">
        <f>IF($K9="Yes", IF(Indicators!X9&lt;&gt;"", Indicators!X9, ""), "")</f>
        <v/>
      </c>
    </row>
    <row r="10" spans="1:123" x14ac:dyDescent="0.25">
      <c r="A10" s="56" t="str">
        <f>Indicators!A10</f>
        <v>District1002</v>
      </c>
      <c r="B10" s="56" t="str">
        <f>Indicators!B10</f>
        <v>School 4</v>
      </c>
      <c r="C10" s="57" t="str">
        <f>Indicators!D10</f>
        <v>Yes</v>
      </c>
      <c r="D10" s="64">
        <f>IF(AK10="Y", IF(Parameters!B$5="Percentile", Identification!AJ10,Identification!AI10), "")</f>
        <v>47.428571400000003</v>
      </c>
      <c r="E10" s="64" t="str">
        <f>IF(AN10="Y", IF(Parameters!B$6="Percentile", AM10, AL10), "")</f>
        <v/>
      </c>
      <c r="F10" s="57" t="str">
        <f t="shared" si="0"/>
        <v>Y</v>
      </c>
      <c r="G10" s="64" t="str">
        <f>IF(AND(F10="Y", AS10="Y"), IF(Parameters!B$7="Percentile", AR10,AQ10), "")</f>
        <v/>
      </c>
      <c r="H10" s="57" t="str">
        <f t="shared" si="1"/>
        <v>N</v>
      </c>
      <c r="I10" s="64" t="str">
        <f>IF(AND(H10="Y", AW10="Y"), IF(Parameters!B$7="Percentile", AV10,AU10), "")</f>
        <v/>
      </c>
      <c r="J10" s="65" t="str">
        <f t="shared" si="2"/>
        <v/>
      </c>
      <c r="K10" s="57" t="str">
        <f t="shared" si="3"/>
        <v>No</v>
      </c>
      <c r="L10" s="87">
        <f t="shared" si="4"/>
        <v>3</v>
      </c>
      <c r="M10" s="57" t="str">
        <f>Identification!BI10</f>
        <v>Y</v>
      </c>
      <c r="N10" s="87" t="str">
        <f t="shared" si="5"/>
        <v/>
      </c>
      <c r="O10" s="88" t="str">
        <f t="shared" si="6"/>
        <v>N</v>
      </c>
      <c r="P10" s="57" t="str">
        <f t="shared" si="7"/>
        <v/>
      </c>
      <c r="Q10" s="57" t="str">
        <f t="shared" si="8"/>
        <v/>
      </c>
      <c r="R10" s="57" t="str">
        <f t="shared" si="9"/>
        <v>No</v>
      </c>
      <c r="S10" s="57">
        <f t="shared" si="10"/>
        <v>2</v>
      </c>
      <c r="T10" s="57" t="str">
        <f t="shared" si="11"/>
        <v>Y</v>
      </c>
      <c r="U10" s="57" t="str">
        <f t="shared" si="12"/>
        <v/>
      </c>
      <c r="V10" s="88" t="str">
        <f t="shared" si="13"/>
        <v>N</v>
      </c>
      <c r="W10" s="57" t="str">
        <f t="shared" si="14"/>
        <v/>
      </c>
      <c r="X10" s="91" t="str">
        <f t="shared" si="15"/>
        <v/>
      </c>
      <c r="Y10" s="58" t="str">
        <f t="shared" si="16"/>
        <v>No</v>
      </c>
      <c r="AA10" s="29" t="str">
        <f t="shared" si="17"/>
        <v>No</v>
      </c>
      <c r="AB10" s="29" t="str">
        <f t="shared" si="18"/>
        <v>No</v>
      </c>
      <c r="AC10" s="29" t="str">
        <f t="shared" si="19"/>
        <v>No</v>
      </c>
      <c r="AE10" s="29" t="str">
        <f t="shared" si="20"/>
        <v/>
      </c>
      <c r="AF10" s="29" t="str">
        <f t="shared" si="21"/>
        <v/>
      </c>
      <c r="AG10" s="29" t="str">
        <f t="shared" si="22"/>
        <v/>
      </c>
      <c r="AI10" s="33">
        <f>IF(C10="Yes",IF(Indicators!E10&lt;&gt;"", Indicators!E10,""),"")</f>
        <v>47.428571400000003</v>
      </c>
      <c r="AJ10" s="33">
        <f t="shared" si="23"/>
        <v>57.8</v>
      </c>
      <c r="AK10" s="62" t="str">
        <f>IF(Parameters!B$5="Percentile", IF(AJ10&lt;Parameters!C$5, "Y", "N"), IF(AI10&lt;Parameters!C$5, "Y", "N"))</f>
        <v>Y</v>
      </c>
      <c r="AL10" s="33" t="str">
        <f>IF(C10="Yes", IF(Indicators!W10&lt;&gt;"", Indicators!W10, ""),"")</f>
        <v/>
      </c>
      <c r="AM10" s="33" t="str">
        <f t="shared" si="24"/>
        <v/>
      </c>
      <c r="AN10" s="33" t="str">
        <f>IF(AL10&lt;&gt;"", IF(Parameters!B$6="Percentile", IF(AM10&lt;Parameters!C$6, "Y", "N"), IF(AL10&lt;Parameters!C$6, "Y", "N")),"")</f>
        <v/>
      </c>
      <c r="AO10" s="47" t="str">
        <f t="shared" si="25"/>
        <v>Y</v>
      </c>
      <c r="AQ10" s="33">
        <f>IF(C10="Yes", IF(Indicators!N10&lt;&gt;"", Indicators!N10,""),"")</f>
        <v>116.8</v>
      </c>
      <c r="AR10" s="33">
        <f t="shared" si="26"/>
        <v>66.400000000000006</v>
      </c>
      <c r="AS10" s="48" t="str">
        <f>IF(Parameters!B$7="Percentile", IF(AR10&lt;Parameters!C$7, "Y", "N"), IF(AQ10&lt;Parameters!C$7, "Y", "N"))</f>
        <v>N</v>
      </c>
      <c r="AU10" s="33">
        <f>IF(C10="Yes", IF(Indicators!X10&lt;&gt;"", Indicators!X10,""),"")</f>
        <v>8.51</v>
      </c>
      <c r="AV10" s="33">
        <f t="shared" si="27"/>
        <v>86</v>
      </c>
      <c r="AW10" s="48" t="str">
        <f>IF(Parameters!B$8="Percentile", IF(AV10&lt;Parameters!C$8, "Y", "N"), IF(AU10&gt;Parameters!C$8, "Y", "N"))</f>
        <v>N</v>
      </c>
      <c r="AY10" s="71" t="str">
        <f>IF(Indicators!F10&lt;&gt;"", IF(Indicators!F10&lt;Parameters!F$5, "Y", "N"), "")</f>
        <v>Y</v>
      </c>
      <c r="AZ10" s="71" t="str">
        <f>IF(Indicators!G10&lt;&gt;"", IF(Indicators!G10&lt;Parameters!G$5, "Y", "N"), "")</f>
        <v>Y</v>
      </c>
      <c r="BA10" s="71" t="str">
        <f>IF(Indicators!H10&lt;&gt;"", IF(Indicators!H10&lt;Parameters!H$5, "Y", "N"), "")</f>
        <v/>
      </c>
      <c r="BB10" s="71" t="str">
        <f>IF(Indicators!I10&lt;&gt;"", IF(Indicators!I10&lt;Parameters!I$5, "Y", "N"), "")</f>
        <v/>
      </c>
      <c r="BC10" s="71" t="str">
        <f>IF(Indicators!J10&lt;&gt;"", IF(Indicators!J10&lt;Parameters!J$5, "Y", "N"), "")</f>
        <v/>
      </c>
      <c r="BD10" s="71" t="str">
        <f>IF(Indicators!K10&lt;&gt;"", IF(Indicators!K10&lt;Parameters!K$5, "Y", "N"), "")</f>
        <v/>
      </c>
      <c r="BE10" s="71" t="str">
        <f>IF(Indicators!L10&lt;&gt;"", IF(Indicators!L10&lt;Parameters!L$5, "Y", "N"), "")</f>
        <v/>
      </c>
      <c r="BF10" s="71" t="str">
        <f>IF(Indicators!M10&lt;&gt;"", IF(Indicators!M10&lt;Parameters!M$5, "Y", "N"), "")</f>
        <v>Y</v>
      </c>
      <c r="BG10" s="29" t="str">
        <f>IF(Indicators!Q10&lt;&gt;"", IF(Indicators!Q10&lt;Parameters!H$6, "Y", "N"), "")</f>
        <v/>
      </c>
      <c r="BH10" s="29">
        <f t="shared" si="28"/>
        <v>3</v>
      </c>
      <c r="BI10" s="47" t="str">
        <f>IF(K10="No",IF(BH10&gt;=Parameters!C$12, "Y", "N"), "")</f>
        <v>Y</v>
      </c>
      <c r="BK10" s="78">
        <f>IF(AND($BI10="Y", Indicators!O10&lt;&gt;""), _xlfn.PERCENTRANK.EXC(Indicators!O$2:O$210, Indicators!O10)*100, "")</f>
        <v>30.7</v>
      </c>
      <c r="BL10" s="78" t="str">
        <f>IF(AND($BI10="Y", Indicators!P10&lt;&gt;""), _xlfn.PERCENTRANK.EXC(Indicators!P$2:P$210, Indicators!P10)*100, "")</f>
        <v/>
      </c>
      <c r="BM10" s="78" t="str">
        <f>IF(AND($BI10="Y", Indicators!Q10&lt;&gt;""), _xlfn.PERCENTRANK.EXC(Indicators!Q$2:Q$210, Indicators!Q10)*100, "")</f>
        <v/>
      </c>
      <c r="BN10" s="78" t="str">
        <f>IF(AND($BI10="Y", Indicators!R10&lt;&gt;""), _xlfn.PERCENTRANK.EXC(Indicators!R$2:R$210, Indicators!R10)*100, "")</f>
        <v/>
      </c>
      <c r="BO10" s="78" t="str">
        <f>IF(AND($BI10="Y", Indicators!S10&lt;&gt;""), _xlfn.PERCENTRANK.EXC(Indicators!S$2:S$210, Indicators!S10)*100, "")</f>
        <v/>
      </c>
      <c r="BP10" s="78" t="str">
        <f>IF(AND($BI10="Y", Indicators!T10&lt;&gt;""), _xlfn.PERCENTRANK.EXC(Indicators!T$2:T$210, Indicators!T10)*100, "")</f>
        <v/>
      </c>
      <c r="BQ10" s="78" t="str">
        <f>IF(AND($BI10="Y", Indicators!U10&lt;&gt;""), _xlfn.PERCENTRANK.EXC(Indicators!U$2:U$210, Indicators!U10)*100, "")</f>
        <v/>
      </c>
      <c r="BR10" s="78">
        <f>IF(AND($BI10="Y", Indicators!V10&lt;&gt;""), _xlfn.PERCENTRANK.EXC(Indicators!V$2:V$210, Indicators!V10)*100, "")</f>
        <v>63.1</v>
      </c>
      <c r="BS10" s="81">
        <f t="shared" si="29"/>
        <v>0</v>
      </c>
      <c r="BT10" s="84" t="str">
        <f>IF(BI10="Y", IF(BS10&gt;=Parameters!C$13, "Y", "N"), "")</f>
        <v>N</v>
      </c>
      <c r="BU10" s="29"/>
      <c r="BV10" s="33" t="str">
        <f>IF(BT10="Y", Indicators!X10, "")</f>
        <v/>
      </c>
      <c r="BW10" s="47" t="str">
        <f>IF(BV10&lt;&gt;"", IF(BV10&gt;Parameters!C$14,"Y", "N"), "")</f>
        <v/>
      </c>
      <c r="BY10" s="72" t="str">
        <f>IF(Indicators!F10&lt;&gt;"", IF(Indicators!F10&lt;Parameters!F$18, "Y", "N"), "")</f>
        <v>Y</v>
      </c>
      <c r="BZ10" s="72" t="str">
        <f>IF(Indicators!G10&lt;&gt;"", IF(Indicators!G10&lt;Parameters!G$18, "Y", "N"), "")</f>
        <v>Y</v>
      </c>
      <c r="CA10" s="72" t="str">
        <f>IF(Indicators!H10&lt;&gt;"", IF(Indicators!H10&lt;Parameters!H$18, "Y", "N"), "")</f>
        <v/>
      </c>
      <c r="CB10" s="72" t="str">
        <f>IF(Indicators!I10&lt;&gt;"", IF(Indicators!I10&lt;Parameters!I$18, "Y", "N"), "")</f>
        <v/>
      </c>
      <c r="CC10" s="72" t="str">
        <f>IF(Indicators!J10&lt;&gt;"", IF(Indicators!J10&lt;Parameters!J$18, "Y", "N"), "")</f>
        <v/>
      </c>
      <c r="CD10" s="72" t="str">
        <f>IF(Indicators!K10&lt;&gt;"", IF(Indicators!K10&lt;Parameters!K$18, "Y", "N"), "")</f>
        <v/>
      </c>
      <c r="CE10" s="72" t="str">
        <f>IF(Indicators!L10&lt;&gt;"", IF(Indicators!L10&lt;Parameters!L$18, "Y", "N"), "")</f>
        <v/>
      </c>
      <c r="CF10" s="72" t="str">
        <f>IF(Indicators!M10&lt;&gt;"", IF(Indicators!M10&lt;Parameters!M$18, "Y", "N"), "")</f>
        <v>N</v>
      </c>
      <c r="CG10" s="29" t="str">
        <f>IF(Indicators!Q10&lt;&gt;"", IF(Indicators!Q10&lt;Parameters!H$19, "Y", "N"), "")</f>
        <v/>
      </c>
      <c r="CH10" s="29">
        <f t="shared" si="30"/>
        <v>2</v>
      </c>
      <c r="CI10" s="47" t="str">
        <f>IF(AND(K10="No",R10="No"),IF(CH10&gt;=Parameters!C$18, "Y", "N"), "")</f>
        <v>Y</v>
      </c>
      <c r="CJ10" s="29"/>
      <c r="CK10" s="29" t="str">
        <f>IF(AND($CI10="Y", Indicators!O10&lt;&gt;""), IF(Indicators!O10&lt;Parameters!F$20, "Y", "N"),"")</f>
        <v>Y</v>
      </c>
      <c r="CL10" s="29" t="str">
        <f>IF(AND($CI10="Y", Indicators!P10&lt;&gt;""), IF(Indicators!P10&lt;Parameters!G$20, "Y", "N"),"")</f>
        <v/>
      </c>
      <c r="CM10" s="29" t="str">
        <f>IF(AND($CI10="Y", Indicators!Q10&lt;&gt;""), IF(Indicators!Q10&lt;Parameters!H$20, "Y", "N"),"")</f>
        <v/>
      </c>
      <c r="CN10" s="29" t="str">
        <f>IF(AND($CI10="Y", Indicators!R10&lt;&gt;""), IF(Indicators!R10&lt;Parameters!I$20, "Y", "N"),"")</f>
        <v/>
      </c>
      <c r="CO10" s="29" t="str">
        <f>IF(AND($CI10="Y", Indicators!S10&lt;&gt;""), IF(Indicators!S10&lt;Parameters!J$20, "Y", "N"),"")</f>
        <v/>
      </c>
      <c r="CP10" s="29" t="str">
        <f>IF(AND($CI10="Y", Indicators!T10&lt;&gt;""), IF(Indicators!T10&lt;Parameters!K$20, "Y", "N"),"")</f>
        <v/>
      </c>
      <c r="CQ10" s="29" t="str">
        <f>IF(AND($CI10="Y", Indicators!U10&lt;&gt;""), IF(Indicators!U10&lt;Parameters!L$20, "Y", "N"),"")</f>
        <v/>
      </c>
      <c r="CR10" s="29" t="str">
        <f>IF(AND($CI10="Y", Indicators!V10&lt;&gt;""), IF(Indicators!V10&lt;Parameters!M$20, "Y", "N"),"")</f>
        <v>N</v>
      </c>
      <c r="CS10" s="81">
        <f t="shared" si="31"/>
        <v>1</v>
      </c>
      <c r="CT10" s="84" t="str">
        <f>IF(CI10="Y", IF(CS10&gt;=Parameters!C$19, "Y", "N"), "")</f>
        <v>N</v>
      </c>
      <c r="CU10" s="29" t="str">
        <f>IF($H10="Yes",#REF!, "")</f>
        <v/>
      </c>
      <c r="CV10" s="78" t="str">
        <f>IF(CT10="Y", Indicators!X10, "")</f>
        <v/>
      </c>
      <c r="CW10" s="34" t="str">
        <f>IF(CV10&lt;&gt;"",IF(CV10&gt;Parameters!#REF!,"Y","N"), "")</f>
        <v/>
      </c>
      <c r="CY10" s="33" t="str">
        <f>IF($K10="Yes", IF(Indicators!F10&lt;&gt;"", Indicators!F10, ""), "")</f>
        <v/>
      </c>
      <c r="CZ10" s="33" t="str">
        <f>IF($K10="Yes", IF(Indicators!G10&lt;&gt;"", Indicators!G10, ""), "")</f>
        <v/>
      </c>
      <c r="DA10" s="33" t="str">
        <f>IF($K10="Yes", IF(Indicators!H10&lt;&gt;"", Indicators!H10, ""), "")</f>
        <v/>
      </c>
      <c r="DB10" s="33" t="str">
        <f>IF($K10="Yes", IF(Indicators!I10&lt;&gt;"", Indicators!I10, ""), "")</f>
        <v/>
      </c>
      <c r="DC10" s="33" t="str">
        <f>IF($K10="Yes", IF(Indicators!J10&lt;&gt;"", Indicators!J10, ""), "")</f>
        <v/>
      </c>
      <c r="DD10" s="33" t="str">
        <f>IF($K10="Yes", IF(Indicators!K10&lt;&gt;"", Indicators!K10, ""), "")</f>
        <v/>
      </c>
      <c r="DE10" s="33" t="str">
        <f>IF($K10="Yes", IF(Indicators!L10&lt;&gt;"", Indicators!L10, ""), "")</f>
        <v/>
      </c>
      <c r="DF10" s="33" t="str">
        <f>IF($K10="Yes", IF(Indicators!M10&lt;&gt;"", Indicators!M10, ""), "")</f>
        <v/>
      </c>
      <c r="DH10" s="33" t="str">
        <f>IF($K10="Yes", IF(Indicators!W10&lt;&gt;"", Indicators!W10, ""), "")</f>
        <v/>
      </c>
      <c r="DJ10" s="33" t="str">
        <f>IF($K10="Yes", IF(Indicators!O10&lt;&gt;"", Indicators!O10, ""), "")</f>
        <v/>
      </c>
      <c r="DK10" s="33" t="str">
        <f>IF($K10="Yes", IF(Indicators!P10&lt;&gt;"", Indicators!P10, ""), "")</f>
        <v/>
      </c>
      <c r="DL10" s="33" t="str">
        <f>IF($K10="Yes", IF(Indicators!Q10&lt;&gt;"", Indicators!Q10, ""), "")</f>
        <v/>
      </c>
      <c r="DM10" s="33" t="str">
        <f>IF($K10="Yes", IF(Indicators!R10&lt;&gt;"", Indicators!R10, ""), "")</f>
        <v/>
      </c>
      <c r="DN10" s="33" t="str">
        <f>IF($K10="Yes", IF(Indicators!S10&lt;&gt;"", Indicators!S10, ""), "")</f>
        <v/>
      </c>
      <c r="DO10" s="33" t="str">
        <f>IF($K10="Yes", IF(Indicators!T10&lt;&gt;"", Indicators!T10, ""), "")</f>
        <v/>
      </c>
      <c r="DP10" s="33" t="str">
        <f>IF($K10="Yes", IF(Indicators!U10&lt;&gt;"", Indicators!U10, ""), "")</f>
        <v/>
      </c>
      <c r="DQ10" s="33" t="str">
        <f>IF($K10="Yes", IF(Indicators!V10&lt;&gt;"", Indicators!V10, ""), "")</f>
        <v/>
      </c>
      <c r="DS10" s="29" t="str">
        <f>IF($K10="Yes", IF(Indicators!X10&lt;&gt;"", Indicators!X10, ""), "")</f>
        <v/>
      </c>
    </row>
    <row r="11" spans="1:123" x14ac:dyDescent="0.25">
      <c r="A11" s="56" t="str">
        <f>Indicators!A11</f>
        <v>District1002</v>
      </c>
      <c r="B11" s="56" t="str">
        <f>Indicators!B11</f>
        <v>School 5</v>
      </c>
      <c r="C11" s="57" t="str">
        <f>Indicators!D11</f>
        <v>Yes</v>
      </c>
      <c r="D11" s="64">
        <f>IF(AK11="Y", IF(Parameters!B$5="Percentile", Identification!AJ11,Identification!AI11), "")</f>
        <v>48.076923100000002</v>
      </c>
      <c r="E11" s="64" t="str">
        <f>IF(AN11="Y", IF(Parameters!B$6="Percentile", AM11, AL11), "")</f>
        <v/>
      </c>
      <c r="F11" s="57" t="str">
        <f t="shared" si="0"/>
        <v>Y</v>
      </c>
      <c r="G11" s="64" t="str">
        <f>IF(AND(F11="Y", AS11="Y"), IF(Parameters!B$7="Percentile", AR11,AQ11), "")</f>
        <v/>
      </c>
      <c r="H11" s="57" t="str">
        <f t="shared" si="1"/>
        <v>N</v>
      </c>
      <c r="I11" s="64" t="str">
        <f>IF(AND(H11="Y", AW11="Y"), IF(Parameters!B$7="Percentile", AV11,AU11), "")</f>
        <v/>
      </c>
      <c r="J11" s="65" t="str">
        <f t="shared" si="2"/>
        <v/>
      </c>
      <c r="K11" s="57" t="str">
        <f t="shared" si="3"/>
        <v>No</v>
      </c>
      <c r="L11" s="87">
        <f t="shared" si="4"/>
        <v>3</v>
      </c>
      <c r="M11" s="57" t="str">
        <f>Identification!BI11</f>
        <v>Y</v>
      </c>
      <c r="N11" s="87" t="str">
        <f t="shared" si="5"/>
        <v/>
      </c>
      <c r="O11" s="88" t="str">
        <f t="shared" si="6"/>
        <v>N</v>
      </c>
      <c r="P11" s="57" t="str">
        <f t="shared" si="7"/>
        <v/>
      </c>
      <c r="Q11" s="57" t="str">
        <f t="shared" si="8"/>
        <v/>
      </c>
      <c r="R11" s="57" t="str">
        <f t="shared" si="9"/>
        <v>No</v>
      </c>
      <c r="S11" s="57" t="str">
        <f t="shared" si="10"/>
        <v/>
      </c>
      <c r="T11" s="57" t="str">
        <f t="shared" si="11"/>
        <v>N</v>
      </c>
      <c r="U11" s="57" t="str">
        <f t="shared" si="12"/>
        <v/>
      </c>
      <c r="V11" s="88" t="str">
        <f t="shared" si="13"/>
        <v/>
      </c>
      <c r="W11" s="57" t="str">
        <f t="shared" si="14"/>
        <v/>
      </c>
      <c r="X11" s="91" t="str">
        <f t="shared" si="15"/>
        <v/>
      </c>
      <c r="Y11" s="58" t="str">
        <f t="shared" si="16"/>
        <v>No</v>
      </c>
      <c r="AA11" s="29" t="str">
        <f t="shared" si="17"/>
        <v>No</v>
      </c>
      <c r="AB11" s="29" t="str">
        <f t="shared" si="18"/>
        <v>No</v>
      </c>
      <c r="AC11" s="29" t="str">
        <f t="shared" si="19"/>
        <v>No</v>
      </c>
      <c r="AE11" s="29" t="str">
        <f t="shared" si="20"/>
        <v/>
      </c>
      <c r="AF11" s="29" t="str">
        <f t="shared" si="21"/>
        <v/>
      </c>
      <c r="AG11" s="29" t="str">
        <f t="shared" si="22"/>
        <v/>
      </c>
      <c r="AI11" s="33">
        <f>IF(C11="Yes",IF(Indicators!E11&lt;&gt;"", Indicators!E11,""),"")</f>
        <v>48.076923100000002</v>
      </c>
      <c r="AJ11" s="33">
        <f t="shared" si="23"/>
        <v>59.8</v>
      </c>
      <c r="AK11" s="62" t="str">
        <f>IF(Parameters!B$5="Percentile", IF(AJ11&lt;Parameters!C$5, "Y", "N"), IF(AI11&lt;Parameters!C$5, "Y", "N"))</f>
        <v>Y</v>
      </c>
      <c r="AL11" s="33" t="str">
        <f>IF(C11="Yes", IF(Indicators!W11&lt;&gt;"", Indicators!W11, ""),"")</f>
        <v/>
      </c>
      <c r="AM11" s="33" t="str">
        <f t="shared" si="24"/>
        <v/>
      </c>
      <c r="AN11" s="33" t="str">
        <f>IF(AL11&lt;&gt;"", IF(Parameters!B$6="Percentile", IF(AM11&lt;Parameters!C$6, "Y", "N"), IF(AL11&lt;Parameters!C$6, "Y", "N")),"")</f>
        <v/>
      </c>
      <c r="AO11" s="47" t="str">
        <f t="shared" si="25"/>
        <v>Y</v>
      </c>
      <c r="AQ11" s="33">
        <f>IF(C11="Yes", IF(Indicators!N11&lt;&gt;"", Indicators!N11,""),"")</f>
        <v>118.1818182</v>
      </c>
      <c r="AR11" s="33">
        <f t="shared" si="26"/>
        <v>69.099999999999994</v>
      </c>
      <c r="AS11" s="48" t="str">
        <f>IF(Parameters!B$7="Percentile", IF(AR11&lt;Parameters!C$7, "Y", "N"), IF(AQ11&lt;Parameters!C$7, "Y", "N"))</f>
        <v>N</v>
      </c>
      <c r="AU11" s="33">
        <f>IF(C11="Yes", IF(Indicators!X11&lt;&gt;"", Indicators!X11,""),"")</f>
        <v>15.01</v>
      </c>
      <c r="AV11" s="33">
        <f t="shared" si="27"/>
        <v>43.000000000000007</v>
      </c>
      <c r="AW11" s="48" t="str">
        <f>IF(Parameters!B$8="Percentile", IF(AV11&lt;Parameters!C$8, "Y", "N"), IF(AU11&gt;Parameters!C$8, "Y", "N"))</f>
        <v>N</v>
      </c>
      <c r="AY11" s="71" t="str">
        <f>IF(Indicators!F11&lt;&gt;"", IF(Indicators!F11&lt;Parameters!F$5, "Y", "N"), "")</f>
        <v>Y</v>
      </c>
      <c r="AZ11" s="71" t="str">
        <f>IF(Indicators!G11&lt;&gt;"", IF(Indicators!G11&lt;Parameters!G$5, "Y", "N"), "")</f>
        <v>Y</v>
      </c>
      <c r="BA11" s="71" t="str">
        <f>IF(Indicators!H11&lt;&gt;"", IF(Indicators!H11&lt;Parameters!H$5, "Y", "N"), "")</f>
        <v/>
      </c>
      <c r="BB11" s="71" t="str">
        <f>IF(Indicators!I11&lt;&gt;"", IF(Indicators!I11&lt;Parameters!I$5, "Y", "N"), "")</f>
        <v/>
      </c>
      <c r="BC11" s="71" t="str">
        <f>IF(Indicators!J11&lt;&gt;"", IF(Indicators!J11&lt;Parameters!J$5, "Y", "N"), "")</f>
        <v/>
      </c>
      <c r="BD11" s="71" t="str">
        <f>IF(Indicators!K11&lt;&gt;"", IF(Indicators!K11&lt;Parameters!K$5, "Y", "N"), "")</f>
        <v/>
      </c>
      <c r="BE11" s="71" t="str">
        <f>IF(Indicators!L11&lt;&gt;"", IF(Indicators!L11&lt;Parameters!L$5, "Y", "N"), "")</f>
        <v/>
      </c>
      <c r="BF11" s="71" t="str">
        <f>IF(Indicators!M11&lt;&gt;"", IF(Indicators!M11&lt;Parameters!M$5, "Y", "N"), "")</f>
        <v>Y</v>
      </c>
      <c r="BG11" s="29" t="str">
        <f>IF(Indicators!Q11&lt;&gt;"", IF(Indicators!Q11&lt;Parameters!H$6, "Y", "N"), "")</f>
        <v/>
      </c>
      <c r="BH11" s="29">
        <f t="shared" si="28"/>
        <v>3</v>
      </c>
      <c r="BI11" s="47" t="str">
        <f>IF(K11="No",IF(BH11&gt;=Parameters!C$12, "Y", "N"), "")</f>
        <v>Y</v>
      </c>
      <c r="BK11" s="78">
        <f>IF(AND($BI11="Y", Indicators!O11&lt;&gt;""), _xlfn.PERCENTRANK.EXC(Indicators!O$2:O$210, Indicators!O11)*100, "")</f>
        <v>33.800000000000004</v>
      </c>
      <c r="BL11" s="78">
        <f>IF(AND($BI11="Y", Indicators!P11&lt;&gt;""), _xlfn.PERCENTRANK.EXC(Indicators!P$2:P$210, Indicators!P11)*100, "")</f>
        <v>74.400000000000006</v>
      </c>
      <c r="BM11" s="78" t="str">
        <f>IF(AND($BI11="Y", Indicators!Q11&lt;&gt;""), _xlfn.PERCENTRANK.EXC(Indicators!Q$2:Q$210, Indicators!Q11)*100, "")</f>
        <v/>
      </c>
      <c r="BN11" s="78" t="str">
        <f>IF(AND($BI11="Y", Indicators!R11&lt;&gt;""), _xlfn.PERCENTRANK.EXC(Indicators!R$2:R$210, Indicators!R11)*100, "")</f>
        <v/>
      </c>
      <c r="BO11" s="78" t="str">
        <f>IF(AND($BI11="Y", Indicators!S11&lt;&gt;""), _xlfn.PERCENTRANK.EXC(Indicators!S$2:S$210, Indicators!S11)*100, "")</f>
        <v/>
      </c>
      <c r="BP11" s="78" t="str">
        <f>IF(AND($BI11="Y", Indicators!T11&lt;&gt;""), _xlfn.PERCENTRANK.EXC(Indicators!T$2:T$210, Indicators!T11)*100, "")</f>
        <v/>
      </c>
      <c r="BQ11" s="78" t="str">
        <f>IF(AND($BI11="Y", Indicators!U11&lt;&gt;""), _xlfn.PERCENTRANK.EXC(Indicators!U$2:U$210, Indicators!U11)*100, "")</f>
        <v/>
      </c>
      <c r="BR11" s="78">
        <f>IF(AND($BI11="Y", Indicators!V11&lt;&gt;""), _xlfn.PERCENTRANK.EXC(Indicators!V$2:V$210, Indicators!V11)*100, "")</f>
        <v>66.600000000000009</v>
      </c>
      <c r="BS11" s="81">
        <f t="shared" si="29"/>
        <v>0</v>
      </c>
      <c r="BT11" s="84" t="str">
        <f>IF(BI11="Y", IF(BS11&gt;=Parameters!C$13, "Y", "N"), "")</f>
        <v>N</v>
      </c>
      <c r="BU11" s="29"/>
      <c r="BV11" s="33" t="str">
        <f>IF(BT11="Y", Indicators!X11, "")</f>
        <v/>
      </c>
      <c r="BW11" s="47" t="str">
        <f>IF(BV11&lt;&gt;"", IF(BV11&gt;Parameters!C$14,"Y", "N"), "")</f>
        <v/>
      </c>
      <c r="BY11" s="72" t="str">
        <f>IF(Indicators!F11&lt;&gt;"", IF(Indicators!F11&lt;Parameters!F$18, "Y", "N"), "")</f>
        <v>N</v>
      </c>
      <c r="BZ11" s="72" t="str">
        <f>IF(Indicators!G11&lt;&gt;"", IF(Indicators!G11&lt;Parameters!G$18, "Y", "N"), "")</f>
        <v>Y</v>
      </c>
      <c r="CA11" s="72" t="str">
        <f>IF(Indicators!H11&lt;&gt;"", IF(Indicators!H11&lt;Parameters!H$18, "Y", "N"), "")</f>
        <v/>
      </c>
      <c r="CB11" s="72" t="str">
        <f>IF(Indicators!I11&lt;&gt;"", IF(Indicators!I11&lt;Parameters!I$18, "Y", "N"), "")</f>
        <v/>
      </c>
      <c r="CC11" s="72" t="str">
        <f>IF(Indicators!J11&lt;&gt;"", IF(Indicators!J11&lt;Parameters!J$18, "Y", "N"), "")</f>
        <v/>
      </c>
      <c r="CD11" s="72" t="str">
        <f>IF(Indicators!K11&lt;&gt;"", IF(Indicators!K11&lt;Parameters!K$18, "Y", "N"), "")</f>
        <v/>
      </c>
      <c r="CE11" s="72" t="str">
        <f>IF(Indicators!L11&lt;&gt;"", IF(Indicators!L11&lt;Parameters!L$18, "Y", "N"), "")</f>
        <v/>
      </c>
      <c r="CF11" s="72" t="str">
        <f>IF(Indicators!M11&lt;&gt;"", IF(Indicators!M11&lt;Parameters!M$18, "Y", "N"), "")</f>
        <v>N</v>
      </c>
      <c r="CG11" s="29" t="str">
        <f>IF(Indicators!Q11&lt;&gt;"", IF(Indicators!Q11&lt;Parameters!H$19, "Y", "N"), "")</f>
        <v/>
      </c>
      <c r="CH11" s="29">
        <f t="shared" si="30"/>
        <v>1</v>
      </c>
      <c r="CI11" s="47" t="str">
        <f>IF(AND(K11="No",R11="No"),IF(CH11&gt;=Parameters!C$18, "Y", "N"), "")</f>
        <v>N</v>
      </c>
      <c r="CJ11" s="29"/>
      <c r="CK11" s="29" t="str">
        <f>IF(AND($CI11="Y", Indicators!O11&lt;&gt;""), IF(Indicators!O11&lt;Parameters!F$20, "Y", "N"),"")</f>
        <v/>
      </c>
      <c r="CL11" s="29" t="str">
        <f>IF(AND($CI11="Y", Indicators!P11&lt;&gt;""), IF(Indicators!P11&lt;Parameters!G$20, "Y", "N"),"")</f>
        <v/>
      </c>
      <c r="CM11" s="29" t="str">
        <f>IF(AND($CI11="Y", Indicators!Q11&lt;&gt;""), IF(Indicators!Q11&lt;Parameters!H$20, "Y", "N"),"")</f>
        <v/>
      </c>
      <c r="CN11" s="29" t="str">
        <f>IF(AND($CI11="Y", Indicators!R11&lt;&gt;""), IF(Indicators!R11&lt;Parameters!I$20, "Y", "N"),"")</f>
        <v/>
      </c>
      <c r="CO11" s="29" t="str">
        <f>IF(AND($CI11="Y", Indicators!S11&lt;&gt;""), IF(Indicators!S11&lt;Parameters!J$20, "Y", "N"),"")</f>
        <v/>
      </c>
      <c r="CP11" s="29" t="str">
        <f>IF(AND($CI11="Y", Indicators!T11&lt;&gt;""), IF(Indicators!T11&lt;Parameters!K$20, "Y", "N"),"")</f>
        <v/>
      </c>
      <c r="CQ11" s="29" t="str">
        <f>IF(AND($CI11="Y", Indicators!U11&lt;&gt;""), IF(Indicators!U11&lt;Parameters!L$20, "Y", "N"),"")</f>
        <v/>
      </c>
      <c r="CR11" s="29" t="str">
        <f>IF(AND($CI11="Y", Indicators!V11&lt;&gt;""), IF(Indicators!V11&lt;Parameters!M$20, "Y", "N"),"")</f>
        <v/>
      </c>
      <c r="CS11" s="81" t="str">
        <f t="shared" si="31"/>
        <v/>
      </c>
      <c r="CT11" s="84" t="str">
        <f>IF(CI11="Y", IF(CS11&gt;=Parameters!C$19, "Y", "N"), "")</f>
        <v/>
      </c>
      <c r="CU11" s="29" t="str">
        <f>IF($H11="Yes",#REF!, "")</f>
        <v/>
      </c>
      <c r="CV11" s="78" t="str">
        <f>IF(CT11="Y", Indicators!X11, "")</f>
        <v/>
      </c>
      <c r="CW11" s="34" t="str">
        <f>IF(CV11&lt;&gt;"",IF(CV11&gt;Parameters!C31,"Y","N"), "")</f>
        <v/>
      </c>
      <c r="CY11" s="33" t="str">
        <f>IF($K11="Yes", IF(Indicators!F11&lt;&gt;"", Indicators!F11, ""), "")</f>
        <v/>
      </c>
      <c r="CZ11" s="33" t="str">
        <f>IF($K11="Yes", IF(Indicators!G11&lt;&gt;"", Indicators!G11, ""), "")</f>
        <v/>
      </c>
      <c r="DA11" s="33" t="str">
        <f>IF($K11="Yes", IF(Indicators!H11&lt;&gt;"", Indicators!H11, ""), "")</f>
        <v/>
      </c>
      <c r="DB11" s="33" t="str">
        <f>IF($K11="Yes", IF(Indicators!I11&lt;&gt;"", Indicators!I11, ""), "")</f>
        <v/>
      </c>
      <c r="DC11" s="33" t="str">
        <f>IF($K11="Yes", IF(Indicators!J11&lt;&gt;"", Indicators!J11, ""), "")</f>
        <v/>
      </c>
      <c r="DD11" s="33" t="str">
        <f>IF($K11="Yes", IF(Indicators!K11&lt;&gt;"", Indicators!K11, ""), "")</f>
        <v/>
      </c>
      <c r="DE11" s="33" t="str">
        <f>IF($K11="Yes", IF(Indicators!L11&lt;&gt;"", Indicators!L11, ""), "")</f>
        <v/>
      </c>
      <c r="DF11" s="33" t="str">
        <f>IF($K11="Yes", IF(Indicators!M11&lt;&gt;"", Indicators!M11, ""), "")</f>
        <v/>
      </c>
      <c r="DH11" s="33" t="str">
        <f>IF($K11="Yes", IF(Indicators!W11&lt;&gt;"", Indicators!W11, ""), "")</f>
        <v/>
      </c>
      <c r="DJ11" s="33" t="str">
        <f>IF($K11="Yes", IF(Indicators!O11&lt;&gt;"", Indicators!O11, ""), "")</f>
        <v/>
      </c>
      <c r="DK11" s="33" t="str">
        <f>IF($K11="Yes", IF(Indicators!P11&lt;&gt;"", Indicators!P11, ""), "")</f>
        <v/>
      </c>
      <c r="DL11" s="33" t="str">
        <f>IF($K11="Yes", IF(Indicators!Q11&lt;&gt;"", Indicators!Q11, ""), "")</f>
        <v/>
      </c>
      <c r="DM11" s="33" t="str">
        <f>IF($K11="Yes", IF(Indicators!R11&lt;&gt;"", Indicators!R11, ""), "")</f>
        <v/>
      </c>
      <c r="DN11" s="33" t="str">
        <f>IF($K11="Yes", IF(Indicators!S11&lt;&gt;"", Indicators!S11, ""), "")</f>
        <v/>
      </c>
      <c r="DO11" s="33" t="str">
        <f>IF($K11="Yes", IF(Indicators!T11&lt;&gt;"", Indicators!T11, ""), "")</f>
        <v/>
      </c>
      <c r="DP11" s="33" t="str">
        <f>IF($K11="Yes", IF(Indicators!U11&lt;&gt;"", Indicators!U11, ""), "")</f>
        <v/>
      </c>
      <c r="DQ11" s="33" t="str">
        <f>IF($K11="Yes", IF(Indicators!V11&lt;&gt;"", Indicators!V11, ""), "")</f>
        <v/>
      </c>
      <c r="DS11" s="29" t="str">
        <f>IF($K11="Yes", IF(Indicators!X11&lt;&gt;"", Indicators!X11, ""), "")</f>
        <v/>
      </c>
    </row>
    <row r="12" spans="1:123" x14ac:dyDescent="0.25">
      <c r="A12" s="56" t="str">
        <f>Indicators!A12</f>
        <v>District1002</v>
      </c>
      <c r="B12" s="56" t="str">
        <f>Indicators!B12</f>
        <v>School 6</v>
      </c>
      <c r="C12" s="57" t="str">
        <f>Indicators!D12</f>
        <v>Yes</v>
      </c>
      <c r="D12" s="64">
        <f>IF(AK12="Y", IF(Parameters!B$5="Percentile", Identification!AJ12,Identification!AI12), "")</f>
        <v>22.8476821</v>
      </c>
      <c r="E12" s="64" t="str">
        <f>IF(AN12="Y", IF(Parameters!B$6="Percentile", AM12, AL12), "")</f>
        <v/>
      </c>
      <c r="F12" s="57" t="str">
        <f t="shared" si="0"/>
        <v>Y</v>
      </c>
      <c r="G12" s="64">
        <f>IF(AND(F12="Y", AS12="Y"), IF(Parameters!B$7="Percentile", AR12,AQ12), "")</f>
        <v>1.3</v>
      </c>
      <c r="H12" s="57" t="str">
        <f t="shared" si="1"/>
        <v>Y</v>
      </c>
      <c r="I12" s="64" t="str">
        <f>IF(AND(H12="Y", AW12="Y"), IF(Parameters!B$7="Percentile", AV12,AU12), "")</f>
        <v/>
      </c>
      <c r="J12" s="65" t="str">
        <f t="shared" si="2"/>
        <v>N</v>
      </c>
      <c r="K12" s="57" t="str">
        <f t="shared" si="3"/>
        <v>No</v>
      </c>
      <c r="L12" s="87">
        <f t="shared" si="4"/>
        <v>3</v>
      </c>
      <c r="M12" s="57" t="str">
        <f>Identification!BI12</f>
        <v>Y</v>
      </c>
      <c r="N12" s="87">
        <f t="shared" si="5"/>
        <v>3</v>
      </c>
      <c r="O12" s="88" t="str">
        <f t="shared" si="6"/>
        <v>Y</v>
      </c>
      <c r="P12" s="57">
        <f t="shared" si="7"/>
        <v>17.649999999999999</v>
      </c>
      <c r="Q12" s="57" t="str">
        <f t="shared" si="8"/>
        <v>Y</v>
      </c>
      <c r="R12" s="57" t="str">
        <f t="shared" si="9"/>
        <v>Yes</v>
      </c>
      <c r="S12" s="57" t="str">
        <f t="shared" si="10"/>
        <v/>
      </c>
      <c r="T12" s="57" t="str">
        <f t="shared" si="11"/>
        <v/>
      </c>
      <c r="U12" s="57" t="str">
        <f t="shared" si="12"/>
        <v/>
      </c>
      <c r="V12" s="88" t="str">
        <f t="shared" si="13"/>
        <v/>
      </c>
      <c r="W12" s="57" t="str">
        <f t="shared" si="14"/>
        <v/>
      </c>
      <c r="X12" s="91" t="str">
        <f t="shared" si="15"/>
        <v/>
      </c>
      <c r="Y12" s="58" t="str">
        <f t="shared" si="16"/>
        <v>No</v>
      </c>
      <c r="AA12" s="29" t="str">
        <f t="shared" si="17"/>
        <v>No</v>
      </c>
      <c r="AB12" s="29" t="str">
        <f t="shared" si="18"/>
        <v>Yes</v>
      </c>
      <c r="AC12" s="29" t="str">
        <f t="shared" si="19"/>
        <v>No</v>
      </c>
      <c r="AE12" s="29" t="str">
        <f t="shared" si="20"/>
        <v/>
      </c>
      <c r="AF12" s="29" t="str">
        <f t="shared" si="21"/>
        <v/>
      </c>
      <c r="AG12" s="29" t="str">
        <f t="shared" si="22"/>
        <v/>
      </c>
      <c r="AI12" s="33">
        <f>IF(C12="Yes",IF(Indicators!E12&lt;&gt;"", Indicators!E12,""),"")</f>
        <v>22.8476821</v>
      </c>
      <c r="AJ12" s="33">
        <f t="shared" si="23"/>
        <v>1.3</v>
      </c>
      <c r="AK12" s="62" t="str">
        <f>IF(Parameters!B$5="Percentile", IF(AJ12&lt;Parameters!C$5, "Y", "N"), IF(AI12&lt;Parameters!C$5, "Y", "N"))</f>
        <v>Y</v>
      </c>
      <c r="AL12" s="33" t="str">
        <f>IF(C12="Yes", IF(Indicators!W12&lt;&gt;"", Indicators!W12, ""),"")</f>
        <v/>
      </c>
      <c r="AM12" s="33" t="str">
        <f t="shared" si="24"/>
        <v/>
      </c>
      <c r="AN12" s="33" t="str">
        <f>IF(AL12&lt;&gt;"", IF(Parameters!B$6="Percentile", IF(AM12&lt;Parameters!C$6, "Y", "N"), IF(AL12&lt;Parameters!C$6, "Y", "N")),"")</f>
        <v/>
      </c>
      <c r="AO12" s="47" t="str">
        <f t="shared" si="25"/>
        <v>Y</v>
      </c>
      <c r="AQ12" s="33">
        <f>IF(C12="Yes", IF(Indicators!N12&lt;&gt;"", Indicators!N12,""),"")</f>
        <v>80.962343099999998</v>
      </c>
      <c r="AR12" s="33">
        <f t="shared" si="26"/>
        <v>1.3</v>
      </c>
      <c r="AS12" s="48" t="str">
        <f>IF(Parameters!B$7="Percentile", IF(AR12&lt;Parameters!C$7, "Y", "N"), IF(AQ12&lt;Parameters!C$7, "Y", "N"))</f>
        <v>Y</v>
      </c>
      <c r="AU12" s="33">
        <f>IF(C12="Yes", IF(Indicators!X12&lt;&gt;"", Indicators!X12,""),"")</f>
        <v>17.649999999999999</v>
      </c>
      <c r="AV12" s="33">
        <f t="shared" si="27"/>
        <v>28.900000000000006</v>
      </c>
      <c r="AW12" s="48" t="str">
        <f>IF(Parameters!B$8="Percentile", IF(AV12&lt;Parameters!C$8, "Y", "N"), IF(AU12&gt;Parameters!C$8, "Y", "N"))</f>
        <v>N</v>
      </c>
      <c r="AY12" s="71" t="str">
        <f>IF(Indicators!F12&lt;&gt;"", IF(Indicators!F12&lt;Parameters!F$5, "Y", "N"), "")</f>
        <v>Y</v>
      </c>
      <c r="AZ12" s="71" t="str">
        <f>IF(Indicators!G12&lt;&gt;"", IF(Indicators!G12&lt;Parameters!G$5, "Y", "N"), "")</f>
        <v>Y</v>
      </c>
      <c r="BA12" s="71" t="str">
        <f>IF(Indicators!H12&lt;&gt;"", IF(Indicators!H12&lt;Parameters!H$5, "Y", "N"), "")</f>
        <v/>
      </c>
      <c r="BB12" s="71" t="str">
        <f>IF(Indicators!I12&lt;&gt;"", IF(Indicators!I12&lt;Parameters!I$5, "Y", "N"), "")</f>
        <v/>
      </c>
      <c r="BC12" s="71" t="str">
        <f>IF(Indicators!J12&lt;&gt;"", IF(Indicators!J12&lt;Parameters!J$5, "Y", "N"), "")</f>
        <v/>
      </c>
      <c r="BD12" s="71" t="str">
        <f>IF(Indicators!K12&lt;&gt;"", IF(Indicators!K12&lt;Parameters!K$5, "Y", "N"), "")</f>
        <v/>
      </c>
      <c r="BE12" s="71" t="str">
        <f>IF(Indicators!L12&lt;&gt;"", IF(Indicators!L12&lt;Parameters!L$5, "Y", "N"), "")</f>
        <v/>
      </c>
      <c r="BF12" s="71" t="str">
        <f>IF(Indicators!M12&lt;&gt;"", IF(Indicators!M12&lt;Parameters!M$5, "Y", "N"), "")</f>
        <v>Y</v>
      </c>
      <c r="BG12" s="29" t="str">
        <f>IF(Indicators!Q12&lt;&gt;"", IF(Indicators!Q12&lt;Parameters!H$6, "Y", "N"), "")</f>
        <v/>
      </c>
      <c r="BH12" s="29">
        <f t="shared" si="28"/>
        <v>3</v>
      </c>
      <c r="BI12" s="47" t="str">
        <f>IF(K12="No",IF(BH12&gt;=Parameters!C$12, "Y", "N"), "")</f>
        <v>Y</v>
      </c>
      <c r="BK12" s="78">
        <f>IF(AND($BI12="Y", Indicators!O12&lt;&gt;""), _xlfn.PERCENTRANK.EXC(Indicators!O$2:O$210, Indicators!O12)*100, "")</f>
        <v>7.1999999999999993</v>
      </c>
      <c r="BL12" s="78">
        <f>IF(AND($BI12="Y", Indicators!P12&lt;&gt;""), _xlfn.PERCENTRANK.EXC(Indicators!P$2:P$210, Indicators!P12)*100, "")</f>
        <v>9.3000000000000007</v>
      </c>
      <c r="BM12" s="78" t="str">
        <f>IF(AND($BI12="Y", Indicators!Q12&lt;&gt;""), _xlfn.PERCENTRANK.EXC(Indicators!Q$2:Q$210, Indicators!Q12)*100, "")</f>
        <v/>
      </c>
      <c r="BN12" s="78" t="str">
        <f>IF(AND($BI12="Y", Indicators!R12&lt;&gt;""), _xlfn.PERCENTRANK.EXC(Indicators!R$2:R$210, Indicators!R12)*100, "")</f>
        <v/>
      </c>
      <c r="BO12" s="78" t="str">
        <f>IF(AND($BI12="Y", Indicators!S12&lt;&gt;""), _xlfn.PERCENTRANK.EXC(Indicators!S$2:S$210, Indicators!S12)*100, "")</f>
        <v/>
      </c>
      <c r="BP12" s="78" t="str">
        <f>IF(AND($BI12="Y", Indicators!T12&lt;&gt;""), _xlfn.PERCENTRANK.EXC(Indicators!T$2:T$210, Indicators!T12)*100, "")</f>
        <v/>
      </c>
      <c r="BQ12" s="78" t="str">
        <f>IF(AND($BI12="Y", Indicators!U12&lt;&gt;""), _xlfn.PERCENTRANK.EXC(Indicators!U$2:U$210, Indicators!U12)*100, "")</f>
        <v/>
      </c>
      <c r="BR12" s="78">
        <f>IF(AND($BI12="Y", Indicators!V12&lt;&gt;""), _xlfn.PERCENTRANK.EXC(Indicators!V$2:V$210, Indicators!V12)*100, "")</f>
        <v>1.9</v>
      </c>
      <c r="BS12" s="81">
        <f t="shared" si="29"/>
        <v>3</v>
      </c>
      <c r="BT12" s="84" t="str">
        <f>IF(BI12="Y", IF(BS12&gt;=Parameters!C$13, "Y", "N"), "")</f>
        <v>Y</v>
      </c>
      <c r="BU12" s="29"/>
      <c r="BV12" s="33">
        <f>IF(BT12="Y", Indicators!X12, "")</f>
        <v>17.649999999999999</v>
      </c>
      <c r="BW12" s="47" t="str">
        <f>IF(BV12&lt;&gt;"", IF(BV12&gt;Parameters!C$14,"Y", "N"), "")</f>
        <v>Y</v>
      </c>
      <c r="BY12" s="72" t="str">
        <f>IF(Indicators!F12&lt;&gt;"", IF(Indicators!F12&lt;Parameters!F$18, "Y", "N"), "")</f>
        <v>Y</v>
      </c>
      <c r="BZ12" s="72" t="str">
        <f>IF(Indicators!G12&lt;&gt;"", IF(Indicators!G12&lt;Parameters!G$18, "Y", "N"), "")</f>
        <v>Y</v>
      </c>
      <c r="CA12" s="72" t="str">
        <f>IF(Indicators!H12&lt;&gt;"", IF(Indicators!H12&lt;Parameters!H$18, "Y", "N"), "")</f>
        <v/>
      </c>
      <c r="CB12" s="72" t="str">
        <f>IF(Indicators!I12&lt;&gt;"", IF(Indicators!I12&lt;Parameters!I$18, "Y", "N"), "")</f>
        <v/>
      </c>
      <c r="CC12" s="72" t="str">
        <f>IF(Indicators!J12&lt;&gt;"", IF(Indicators!J12&lt;Parameters!J$18, "Y", "N"), "")</f>
        <v/>
      </c>
      <c r="CD12" s="72" t="str">
        <f>IF(Indicators!K12&lt;&gt;"", IF(Indicators!K12&lt;Parameters!K$18, "Y", "N"), "")</f>
        <v/>
      </c>
      <c r="CE12" s="72" t="str">
        <f>IF(Indicators!L12&lt;&gt;"", IF(Indicators!L12&lt;Parameters!L$18, "Y", "N"), "")</f>
        <v/>
      </c>
      <c r="CF12" s="72" t="str">
        <f>IF(Indicators!M12&lt;&gt;"", IF(Indicators!M12&lt;Parameters!M$18, "Y", "N"), "")</f>
        <v>Y</v>
      </c>
      <c r="CG12" s="29" t="str">
        <f>IF(Indicators!Q12&lt;&gt;"", IF(Indicators!Q12&lt;Parameters!H$19, "Y", "N"), "")</f>
        <v/>
      </c>
      <c r="CH12" s="29">
        <f t="shared" si="30"/>
        <v>3</v>
      </c>
      <c r="CI12" s="47" t="str">
        <f>IF(AND(K12="No",R12="No"),IF(CH12&gt;=Parameters!C$18, "Y", "N"), "")</f>
        <v/>
      </c>
      <c r="CJ12" s="29"/>
      <c r="CK12" s="29" t="str">
        <f>IF(AND($CI12="Y", Indicators!O12&lt;&gt;""), IF(Indicators!O12&lt;Parameters!F$20, "Y", "N"),"")</f>
        <v/>
      </c>
      <c r="CL12" s="29" t="str">
        <f>IF(AND($CI12="Y", Indicators!P12&lt;&gt;""), IF(Indicators!P12&lt;Parameters!G$20, "Y", "N"),"")</f>
        <v/>
      </c>
      <c r="CM12" s="29" t="str">
        <f>IF(AND($CI12="Y", Indicators!Q12&lt;&gt;""), IF(Indicators!Q12&lt;Parameters!H$20, "Y", "N"),"")</f>
        <v/>
      </c>
      <c r="CN12" s="29" t="str">
        <f>IF(AND($CI12="Y", Indicators!R12&lt;&gt;""), IF(Indicators!R12&lt;Parameters!I$20, "Y", "N"),"")</f>
        <v/>
      </c>
      <c r="CO12" s="29" t="str">
        <f>IF(AND($CI12="Y", Indicators!S12&lt;&gt;""), IF(Indicators!S12&lt;Parameters!J$20, "Y", "N"),"")</f>
        <v/>
      </c>
      <c r="CP12" s="29" t="str">
        <f>IF(AND($CI12="Y", Indicators!T12&lt;&gt;""), IF(Indicators!T12&lt;Parameters!K$20, "Y", "N"),"")</f>
        <v/>
      </c>
      <c r="CQ12" s="29" t="str">
        <f>IF(AND($CI12="Y", Indicators!U12&lt;&gt;""), IF(Indicators!U12&lt;Parameters!L$20, "Y", "N"),"")</f>
        <v/>
      </c>
      <c r="CR12" s="29" t="str">
        <f>IF(AND($CI12="Y", Indicators!V12&lt;&gt;""), IF(Indicators!V12&lt;Parameters!M$20, "Y", "N"),"")</f>
        <v/>
      </c>
      <c r="CS12" s="81" t="str">
        <f t="shared" si="31"/>
        <v/>
      </c>
      <c r="CT12" s="84" t="str">
        <f>IF(CI12="Y", IF(CS12&gt;=Parameters!C$19, "Y", "N"), "")</f>
        <v/>
      </c>
      <c r="CU12" s="29" t="str">
        <f>IF($H12="Yes",#REF!, "")</f>
        <v/>
      </c>
      <c r="CV12" s="78" t="str">
        <f>IF(CT12="Y", Indicators!X12, "")</f>
        <v/>
      </c>
      <c r="CW12" s="34" t="str">
        <f>IF(CV12&lt;&gt;"",IF(CV12&gt;Parameters!C32,"Y","N"), "")</f>
        <v/>
      </c>
      <c r="CY12" s="33" t="str">
        <f>IF($K12="Yes", IF(Indicators!F12&lt;&gt;"", Indicators!F12, ""), "")</f>
        <v/>
      </c>
      <c r="CZ12" s="33" t="str">
        <f>IF($K12="Yes", IF(Indicators!G12&lt;&gt;"", Indicators!G12, ""), "")</f>
        <v/>
      </c>
      <c r="DA12" s="33" t="str">
        <f>IF($K12="Yes", IF(Indicators!H12&lt;&gt;"", Indicators!H12, ""), "")</f>
        <v/>
      </c>
      <c r="DB12" s="33" t="str">
        <f>IF($K12="Yes", IF(Indicators!I12&lt;&gt;"", Indicators!I12, ""), "")</f>
        <v/>
      </c>
      <c r="DC12" s="33" t="str">
        <f>IF($K12="Yes", IF(Indicators!J12&lt;&gt;"", Indicators!J12, ""), "")</f>
        <v/>
      </c>
      <c r="DD12" s="33" t="str">
        <f>IF($K12="Yes", IF(Indicators!K12&lt;&gt;"", Indicators!K12, ""), "")</f>
        <v/>
      </c>
      <c r="DE12" s="33" t="str">
        <f>IF($K12="Yes", IF(Indicators!L12&lt;&gt;"", Indicators!L12, ""), "")</f>
        <v/>
      </c>
      <c r="DF12" s="33" t="str">
        <f>IF($K12="Yes", IF(Indicators!M12&lt;&gt;"", Indicators!M12, ""), "")</f>
        <v/>
      </c>
      <c r="DH12" s="33" t="str">
        <f>IF($K12="Yes", IF(Indicators!W12&lt;&gt;"", Indicators!W12, ""), "")</f>
        <v/>
      </c>
      <c r="DJ12" s="33" t="str">
        <f>IF($K12="Yes", IF(Indicators!O12&lt;&gt;"", Indicators!O12, ""), "")</f>
        <v/>
      </c>
      <c r="DK12" s="33" t="str">
        <f>IF($K12="Yes", IF(Indicators!P12&lt;&gt;"", Indicators!P12, ""), "")</f>
        <v/>
      </c>
      <c r="DL12" s="33" t="str">
        <f>IF($K12="Yes", IF(Indicators!Q12&lt;&gt;"", Indicators!Q12, ""), "")</f>
        <v/>
      </c>
      <c r="DM12" s="33" t="str">
        <f>IF($K12="Yes", IF(Indicators!R12&lt;&gt;"", Indicators!R12, ""), "")</f>
        <v/>
      </c>
      <c r="DN12" s="33" t="str">
        <f>IF($K12="Yes", IF(Indicators!S12&lt;&gt;"", Indicators!S12, ""), "")</f>
        <v/>
      </c>
      <c r="DO12" s="33" t="str">
        <f>IF($K12="Yes", IF(Indicators!T12&lt;&gt;"", Indicators!T12, ""), "")</f>
        <v/>
      </c>
      <c r="DP12" s="33" t="str">
        <f>IF($K12="Yes", IF(Indicators!U12&lt;&gt;"", Indicators!U12, ""), "")</f>
        <v/>
      </c>
      <c r="DQ12" s="33" t="str">
        <f>IF($K12="Yes", IF(Indicators!V12&lt;&gt;"", Indicators!V12, ""), "")</f>
        <v/>
      </c>
      <c r="DS12" s="29" t="str">
        <f>IF($K12="Yes", IF(Indicators!X12&lt;&gt;"", Indicators!X12, ""), "")</f>
        <v/>
      </c>
    </row>
    <row r="13" spans="1:123" x14ac:dyDescent="0.25">
      <c r="A13" s="56" t="str">
        <f>Indicators!A13</f>
        <v>District1003</v>
      </c>
      <c r="B13" s="56" t="str">
        <f>Indicators!B13</f>
        <v>School 1</v>
      </c>
      <c r="C13" s="57" t="str">
        <f>Indicators!D13</f>
        <v>No</v>
      </c>
      <c r="D13" s="64" t="str">
        <f>IF(AK13="Y", IF(Parameters!B$5="Percentile", Identification!AJ13,Identification!AI13), "")</f>
        <v/>
      </c>
      <c r="E13" s="64" t="str">
        <f>IF(AN13="Y", IF(Parameters!B$6="Percentile", AM13, AL13), "")</f>
        <v/>
      </c>
      <c r="F13" s="57" t="str">
        <f t="shared" si="0"/>
        <v/>
      </c>
      <c r="G13" s="64" t="str">
        <f>IF(AND(F13="Y", AS13="Y"), IF(Parameters!B$7="Percentile", AR13,AQ13), "")</f>
        <v/>
      </c>
      <c r="H13" s="57" t="str">
        <f t="shared" si="1"/>
        <v/>
      </c>
      <c r="I13" s="64" t="str">
        <f>IF(AND(H13="Y", AW13="Y"), IF(Parameters!B$7="Percentile", AV13,AU13), "")</f>
        <v/>
      </c>
      <c r="J13" s="65" t="str">
        <f t="shared" si="2"/>
        <v/>
      </c>
      <c r="K13" s="57" t="str">
        <f t="shared" si="3"/>
        <v>No</v>
      </c>
      <c r="L13" s="87">
        <f t="shared" si="4"/>
        <v>3</v>
      </c>
      <c r="M13" s="57" t="str">
        <f>Identification!BI13</f>
        <v>Y</v>
      </c>
      <c r="N13" s="87" t="str">
        <f t="shared" si="5"/>
        <v/>
      </c>
      <c r="O13" s="88" t="str">
        <f t="shared" si="6"/>
        <v>N</v>
      </c>
      <c r="P13" s="57" t="str">
        <f t="shared" si="7"/>
        <v/>
      </c>
      <c r="Q13" s="57" t="str">
        <f t="shared" si="8"/>
        <v/>
      </c>
      <c r="R13" s="57" t="str">
        <f t="shared" si="9"/>
        <v>No</v>
      </c>
      <c r="S13" s="57">
        <f t="shared" si="10"/>
        <v>3</v>
      </c>
      <c r="T13" s="57" t="str">
        <f t="shared" si="11"/>
        <v>Y</v>
      </c>
      <c r="U13" s="57">
        <f t="shared" si="12"/>
        <v>2</v>
      </c>
      <c r="V13" s="88" t="str">
        <f t="shared" si="13"/>
        <v>Y</v>
      </c>
      <c r="W13" s="57">
        <f t="shared" si="14"/>
        <v>19.05</v>
      </c>
      <c r="X13" s="91" t="str">
        <f t="shared" si="15"/>
        <v>Y</v>
      </c>
      <c r="Y13" s="58" t="str">
        <f t="shared" si="16"/>
        <v>Yes</v>
      </c>
      <c r="AA13" s="29" t="str">
        <f t="shared" si="17"/>
        <v/>
      </c>
      <c r="AB13" s="29" t="str">
        <f t="shared" si="18"/>
        <v/>
      </c>
      <c r="AC13" s="29" t="str">
        <f t="shared" si="19"/>
        <v/>
      </c>
      <c r="AE13" s="29" t="str">
        <f t="shared" si="20"/>
        <v>No</v>
      </c>
      <c r="AF13" s="29" t="str">
        <f t="shared" si="21"/>
        <v>No</v>
      </c>
      <c r="AG13" s="29" t="str">
        <f t="shared" si="22"/>
        <v>Yes</v>
      </c>
      <c r="AI13" s="33" t="str">
        <f>IF(C13="Yes",IF(Indicators!E13&lt;&gt;"", Indicators!E13,""),"")</f>
        <v/>
      </c>
      <c r="AJ13" s="33" t="str">
        <f t="shared" si="23"/>
        <v/>
      </c>
      <c r="AK13" s="62" t="str">
        <f>IF(Parameters!B$5="Percentile", IF(AJ13&lt;Parameters!C$5, "Y", "N"), IF(AI13&lt;Parameters!C$5, "Y", "N"))</f>
        <v>N</v>
      </c>
      <c r="AL13" s="33" t="str">
        <f>IF(C13="Yes", IF(Indicators!W13&lt;&gt;"", Indicators!W13, ""),"")</f>
        <v/>
      </c>
      <c r="AM13" s="33" t="str">
        <f t="shared" si="24"/>
        <v/>
      </c>
      <c r="AN13" s="33" t="str">
        <f>IF(AL13&lt;&gt;"", IF(Parameters!B$6="Percentile", IF(AM13&lt;Parameters!C$6, "Y", "N"), IF(AL13&lt;Parameters!C$6, "Y", "N")),"")</f>
        <v/>
      </c>
      <c r="AO13" s="47" t="str">
        <f t="shared" si="25"/>
        <v>N</v>
      </c>
      <c r="AQ13" s="33" t="str">
        <f>IF(C13="Yes", IF(Indicators!N13&lt;&gt;"", Indicators!N13,""),"")</f>
        <v/>
      </c>
      <c r="AR13" s="33" t="str">
        <f t="shared" si="26"/>
        <v/>
      </c>
      <c r="AS13" s="48" t="str">
        <f>IF(Parameters!B$7="Percentile", IF(AR13&lt;Parameters!C$7, "Y", "N"), IF(AQ13&lt;Parameters!C$7, "Y", "N"))</f>
        <v>N</v>
      </c>
      <c r="AU13" s="33" t="str">
        <f>IF(C13="Yes", IF(Indicators!X13&lt;&gt;"", Indicators!X13,""),"")</f>
        <v/>
      </c>
      <c r="AV13" s="33" t="str">
        <f t="shared" si="27"/>
        <v/>
      </c>
      <c r="AW13" s="48" t="str">
        <f>IF(Parameters!B$8="Percentile", IF(AV13&lt;Parameters!C$8, "Y", "N"), IF(AU13&gt;Parameters!C$8, "Y", "N"))</f>
        <v>N</v>
      </c>
      <c r="AY13" s="71" t="str">
        <f>IF(Indicators!F13&lt;&gt;"", IF(Indicators!F13&lt;Parameters!F$5, "Y", "N"), "")</f>
        <v>Y</v>
      </c>
      <c r="AZ13" s="71" t="str">
        <f>IF(Indicators!G13&lt;&gt;"", IF(Indicators!G13&lt;Parameters!G$5, "Y", "N"), "")</f>
        <v>Y</v>
      </c>
      <c r="BA13" s="71" t="str">
        <f>IF(Indicators!H13&lt;&gt;"", IF(Indicators!H13&lt;Parameters!H$5, "Y", "N"), "")</f>
        <v/>
      </c>
      <c r="BB13" s="71" t="str">
        <f>IF(Indicators!I13&lt;&gt;"", IF(Indicators!I13&lt;Parameters!I$5, "Y", "N"), "")</f>
        <v/>
      </c>
      <c r="BC13" s="71" t="str">
        <f>IF(Indicators!J13&lt;&gt;"", IF(Indicators!J13&lt;Parameters!J$5, "Y", "N"), "")</f>
        <v/>
      </c>
      <c r="BD13" s="71" t="str">
        <f>IF(Indicators!K13&lt;&gt;"", IF(Indicators!K13&lt;Parameters!K$5, "Y", "N"), "")</f>
        <v/>
      </c>
      <c r="BE13" s="71" t="str">
        <f>IF(Indicators!L13&lt;&gt;"", IF(Indicators!L13&lt;Parameters!L$5, "Y", "N"), "")</f>
        <v/>
      </c>
      <c r="BF13" s="71" t="str">
        <f>IF(Indicators!M13&lt;&gt;"", IF(Indicators!M13&lt;Parameters!M$5, "Y", "N"), "")</f>
        <v>Y</v>
      </c>
      <c r="BG13" s="29" t="str">
        <f>IF(Indicators!Q13&lt;&gt;"", IF(Indicators!Q13&lt;Parameters!H$6, "Y", "N"), "")</f>
        <v/>
      </c>
      <c r="BH13" s="29">
        <f t="shared" si="28"/>
        <v>3</v>
      </c>
      <c r="BI13" s="47" t="str">
        <f>IF(K13="No",IF(BH13&gt;=Parameters!C$12, "Y", "N"), "")</f>
        <v>Y</v>
      </c>
      <c r="BK13" s="78">
        <f>IF(AND($BI13="Y", Indicators!O13&lt;&gt;""), _xlfn.PERCENTRANK.EXC(Indicators!O$2:O$210, Indicators!O13)*100, "")</f>
        <v>60.9</v>
      </c>
      <c r="BL13" s="78">
        <f>IF(AND($BI13="Y", Indicators!P13&lt;&gt;""), _xlfn.PERCENTRANK.EXC(Indicators!P$2:P$210, Indicators!P13)*100, "")</f>
        <v>78.5</v>
      </c>
      <c r="BM13" s="78" t="str">
        <f>IF(AND($BI13="Y", Indicators!Q13&lt;&gt;""), _xlfn.PERCENTRANK.EXC(Indicators!Q$2:Q$210, Indicators!Q13)*100, "")</f>
        <v/>
      </c>
      <c r="BN13" s="78" t="str">
        <f>IF(AND($BI13="Y", Indicators!R13&lt;&gt;""), _xlfn.PERCENTRANK.EXC(Indicators!R$2:R$210, Indicators!R13)*100, "")</f>
        <v/>
      </c>
      <c r="BO13" s="78" t="str">
        <f>IF(AND($BI13="Y", Indicators!S13&lt;&gt;""), _xlfn.PERCENTRANK.EXC(Indicators!S$2:S$210, Indicators!S13)*100, "")</f>
        <v/>
      </c>
      <c r="BP13" s="78" t="str">
        <f>IF(AND($BI13="Y", Indicators!T13&lt;&gt;""), _xlfn.PERCENTRANK.EXC(Indicators!T$2:T$210, Indicators!T13)*100, "")</f>
        <v/>
      </c>
      <c r="BQ13" s="78" t="str">
        <f>IF(AND($BI13="Y", Indicators!U13&lt;&gt;""), _xlfn.PERCENTRANK.EXC(Indicators!U$2:U$210, Indicators!U13)*100, "")</f>
        <v/>
      </c>
      <c r="BR13" s="78">
        <f>IF(AND($BI13="Y", Indicators!V13&lt;&gt;""), _xlfn.PERCENTRANK.EXC(Indicators!V$2:V$210, Indicators!V13)*100, "")</f>
        <v>31.3</v>
      </c>
      <c r="BS13" s="81">
        <f t="shared" si="29"/>
        <v>0</v>
      </c>
      <c r="BT13" s="84" t="str">
        <f>IF(BI13="Y", IF(BS13&gt;=Parameters!C$13, "Y", "N"), "")</f>
        <v>N</v>
      </c>
      <c r="BU13" s="29"/>
      <c r="BV13" s="33" t="str">
        <f>IF(BT13="Y", Indicators!X13, "")</f>
        <v/>
      </c>
      <c r="BW13" s="47" t="str">
        <f>IF(BV13&lt;&gt;"", IF(BV13&gt;Parameters!C$14,"Y", "N"), "")</f>
        <v/>
      </c>
      <c r="BY13" s="72" t="str">
        <f>IF(Indicators!F13&lt;&gt;"", IF(Indicators!F13&lt;Parameters!F$18, "Y", "N"), "")</f>
        <v>Y</v>
      </c>
      <c r="BZ13" s="72" t="str">
        <f>IF(Indicators!G13&lt;&gt;"", IF(Indicators!G13&lt;Parameters!G$18, "Y", "N"), "")</f>
        <v>Y</v>
      </c>
      <c r="CA13" s="72" t="str">
        <f>IF(Indicators!H13&lt;&gt;"", IF(Indicators!H13&lt;Parameters!H$18, "Y", "N"), "")</f>
        <v/>
      </c>
      <c r="CB13" s="72" t="str">
        <f>IF(Indicators!I13&lt;&gt;"", IF(Indicators!I13&lt;Parameters!I$18, "Y", "N"), "")</f>
        <v/>
      </c>
      <c r="CC13" s="72" t="str">
        <f>IF(Indicators!J13&lt;&gt;"", IF(Indicators!J13&lt;Parameters!J$18, "Y", "N"), "")</f>
        <v/>
      </c>
      <c r="CD13" s="72" t="str">
        <f>IF(Indicators!K13&lt;&gt;"", IF(Indicators!K13&lt;Parameters!K$18, "Y", "N"), "")</f>
        <v/>
      </c>
      <c r="CE13" s="72" t="str">
        <f>IF(Indicators!L13&lt;&gt;"", IF(Indicators!L13&lt;Parameters!L$18, "Y", "N"), "")</f>
        <v/>
      </c>
      <c r="CF13" s="72" t="str">
        <f>IF(Indicators!M13&lt;&gt;"", IF(Indicators!M13&lt;Parameters!M$18, "Y", "N"), "")</f>
        <v>Y</v>
      </c>
      <c r="CG13" s="29" t="str">
        <f>IF(Indicators!Q13&lt;&gt;"", IF(Indicators!Q13&lt;Parameters!H$19, "Y", "N"), "")</f>
        <v/>
      </c>
      <c r="CH13" s="29">
        <f t="shared" si="30"/>
        <v>3</v>
      </c>
      <c r="CI13" s="47" t="str">
        <f>IF(AND(K13="No",R13="No"),IF(CH13&gt;=Parameters!C$18, "Y", "N"), "")</f>
        <v>Y</v>
      </c>
      <c r="CJ13" s="29"/>
      <c r="CK13" s="29" t="str">
        <f>IF(AND($CI13="Y", Indicators!O13&lt;&gt;""), IF(Indicators!O13&lt;Parameters!F$20, "Y", "N"),"")</f>
        <v>N</v>
      </c>
      <c r="CL13" s="29" t="str">
        <f>IF(AND($CI13="Y", Indicators!P13&lt;&gt;""), IF(Indicators!P13&lt;Parameters!G$20, "Y", "N"),"")</f>
        <v>Y</v>
      </c>
      <c r="CM13" s="29" t="str">
        <f>IF(AND($CI13="Y", Indicators!Q13&lt;&gt;""), IF(Indicators!Q13&lt;Parameters!H$20, "Y", "N"),"")</f>
        <v/>
      </c>
      <c r="CN13" s="29" t="str">
        <f>IF(AND($CI13="Y", Indicators!R13&lt;&gt;""), IF(Indicators!R13&lt;Parameters!I$20, "Y", "N"),"")</f>
        <v/>
      </c>
      <c r="CO13" s="29" t="str">
        <f>IF(AND($CI13="Y", Indicators!S13&lt;&gt;""), IF(Indicators!S13&lt;Parameters!J$20, "Y", "N"),"")</f>
        <v/>
      </c>
      <c r="CP13" s="29" t="str">
        <f>IF(AND($CI13="Y", Indicators!T13&lt;&gt;""), IF(Indicators!T13&lt;Parameters!K$20, "Y", "N"),"")</f>
        <v/>
      </c>
      <c r="CQ13" s="29" t="str">
        <f>IF(AND($CI13="Y", Indicators!U13&lt;&gt;""), IF(Indicators!U13&lt;Parameters!L$20, "Y", "N"),"")</f>
        <v/>
      </c>
      <c r="CR13" s="29" t="str">
        <f>IF(AND($CI13="Y", Indicators!V13&lt;&gt;""), IF(Indicators!V13&lt;Parameters!M$20, "Y", "N"),"")</f>
        <v>Y</v>
      </c>
      <c r="CS13" s="81">
        <f t="shared" si="31"/>
        <v>2</v>
      </c>
      <c r="CT13" s="84" t="str">
        <f>IF(CI13="Y", IF(CS13&gt;=Parameters!C$19, "Y", "N"), "")</f>
        <v>Y</v>
      </c>
      <c r="CU13" s="29" t="str">
        <f>IF($H13="Yes",#REF!, "")</f>
        <v/>
      </c>
      <c r="CV13" s="78">
        <f>IF(CT13="Y", Indicators!X13, "")</f>
        <v>19.05</v>
      </c>
      <c r="CW13" s="34" t="str">
        <f>IF(CV13&lt;&gt;"",IF(CV13&gt;Parameters!C33,"Y","N"), "")</f>
        <v>Y</v>
      </c>
      <c r="CY13" s="33" t="str">
        <f>IF($K13="Yes", IF(Indicators!F13&lt;&gt;"", Indicators!F13, ""), "")</f>
        <v/>
      </c>
      <c r="CZ13" s="33" t="str">
        <f>IF($K13="Yes", IF(Indicators!G13&lt;&gt;"", Indicators!G13, ""), "")</f>
        <v/>
      </c>
      <c r="DA13" s="33" t="str">
        <f>IF($K13="Yes", IF(Indicators!H13&lt;&gt;"", Indicators!H13, ""), "")</f>
        <v/>
      </c>
      <c r="DB13" s="33" t="str">
        <f>IF($K13="Yes", IF(Indicators!I13&lt;&gt;"", Indicators!I13, ""), "")</f>
        <v/>
      </c>
      <c r="DC13" s="33" t="str">
        <f>IF($K13="Yes", IF(Indicators!J13&lt;&gt;"", Indicators!J13, ""), "")</f>
        <v/>
      </c>
      <c r="DD13" s="33" t="str">
        <f>IF($K13="Yes", IF(Indicators!K13&lt;&gt;"", Indicators!K13, ""), "")</f>
        <v/>
      </c>
      <c r="DE13" s="33" t="str">
        <f>IF($K13="Yes", IF(Indicators!L13&lt;&gt;"", Indicators!L13, ""), "")</f>
        <v/>
      </c>
      <c r="DF13" s="33" t="str">
        <f>IF($K13="Yes", IF(Indicators!M13&lt;&gt;"", Indicators!M13, ""), "")</f>
        <v/>
      </c>
      <c r="DH13" s="33" t="str">
        <f>IF($K13="Yes", IF(Indicators!W13&lt;&gt;"", Indicators!W13, ""), "")</f>
        <v/>
      </c>
      <c r="DJ13" s="33" t="str">
        <f>IF($K13="Yes", IF(Indicators!O13&lt;&gt;"", Indicators!O13, ""), "")</f>
        <v/>
      </c>
      <c r="DK13" s="33" t="str">
        <f>IF($K13="Yes", IF(Indicators!P13&lt;&gt;"", Indicators!P13, ""), "")</f>
        <v/>
      </c>
      <c r="DL13" s="33" t="str">
        <f>IF($K13="Yes", IF(Indicators!Q13&lt;&gt;"", Indicators!Q13, ""), "")</f>
        <v/>
      </c>
      <c r="DM13" s="33" t="str">
        <f>IF($K13="Yes", IF(Indicators!R13&lt;&gt;"", Indicators!R13, ""), "")</f>
        <v/>
      </c>
      <c r="DN13" s="33" t="str">
        <f>IF($K13="Yes", IF(Indicators!S13&lt;&gt;"", Indicators!S13, ""), "")</f>
        <v/>
      </c>
      <c r="DO13" s="33" t="str">
        <f>IF($K13="Yes", IF(Indicators!T13&lt;&gt;"", Indicators!T13, ""), "")</f>
        <v/>
      </c>
      <c r="DP13" s="33" t="str">
        <f>IF($K13="Yes", IF(Indicators!U13&lt;&gt;"", Indicators!U13, ""), "")</f>
        <v/>
      </c>
      <c r="DQ13" s="33" t="str">
        <f>IF($K13="Yes", IF(Indicators!V13&lt;&gt;"", Indicators!V13, ""), "")</f>
        <v/>
      </c>
      <c r="DS13" s="29" t="str">
        <f>IF($K13="Yes", IF(Indicators!X13&lt;&gt;"", Indicators!X13, ""), "")</f>
        <v/>
      </c>
    </row>
    <row r="14" spans="1:123" x14ac:dyDescent="0.25">
      <c r="A14" s="56" t="str">
        <f>Indicators!A14</f>
        <v>District1003</v>
      </c>
      <c r="B14" s="56" t="str">
        <f>Indicators!B14</f>
        <v>School 2</v>
      </c>
      <c r="C14" s="57" t="str">
        <f>Indicators!D14</f>
        <v>Yes</v>
      </c>
      <c r="D14" s="64">
        <f>IF(AK14="Y", IF(Parameters!B$5="Percentile", Identification!AJ14,Identification!AI14), "")</f>
        <v>37.755102000000001</v>
      </c>
      <c r="E14" s="64" t="str">
        <f>IF(AN14="Y", IF(Parameters!B$6="Percentile", AM14, AL14), "")</f>
        <v/>
      </c>
      <c r="F14" s="57" t="str">
        <f t="shared" si="0"/>
        <v>Y</v>
      </c>
      <c r="G14" s="64">
        <f>IF(AND(F14="Y", AS14="Y"), IF(Parameters!B$7="Percentile", AR14,AQ14), "")</f>
        <v>18.399999999999999</v>
      </c>
      <c r="H14" s="57" t="str">
        <f t="shared" si="1"/>
        <v>Y</v>
      </c>
      <c r="I14" s="64" t="str">
        <f>IF(AND(H14="Y", AW14="Y"), IF(Parameters!B$7="Percentile", AV14,AU14), "")</f>
        <v/>
      </c>
      <c r="J14" s="65" t="str">
        <f t="shared" si="2"/>
        <v>N</v>
      </c>
      <c r="K14" s="57" t="str">
        <f t="shared" si="3"/>
        <v>No</v>
      </c>
      <c r="L14" s="87">
        <f t="shared" si="4"/>
        <v>2</v>
      </c>
      <c r="M14" s="57" t="str">
        <f>Identification!BI14</f>
        <v>Y</v>
      </c>
      <c r="N14" s="87" t="str">
        <f t="shared" si="5"/>
        <v/>
      </c>
      <c r="O14" s="88" t="str">
        <f t="shared" si="6"/>
        <v>N</v>
      </c>
      <c r="P14" s="57" t="str">
        <f t="shared" si="7"/>
        <v/>
      </c>
      <c r="Q14" s="57" t="str">
        <f t="shared" si="8"/>
        <v/>
      </c>
      <c r="R14" s="57" t="str">
        <f t="shared" si="9"/>
        <v>No</v>
      </c>
      <c r="S14" s="57">
        <f t="shared" si="10"/>
        <v>2</v>
      </c>
      <c r="T14" s="57" t="str">
        <f t="shared" si="11"/>
        <v>Y</v>
      </c>
      <c r="U14" s="57">
        <f t="shared" si="12"/>
        <v>3</v>
      </c>
      <c r="V14" s="88" t="str">
        <f t="shared" si="13"/>
        <v>Y</v>
      </c>
      <c r="W14" s="57">
        <f t="shared" si="14"/>
        <v>19.73</v>
      </c>
      <c r="X14" s="91" t="str">
        <f t="shared" si="15"/>
        <v>Y</v>
      </c>
      <c r="Y14" s="58" t="str">
        <f t="shared" si="16"/>
        <v>Yes</v>
      </c>
      <c r="AA14" s="29" t="str">
        <f t="shared" si="17"/>
        <v>No</v>
      </c>
      <c r="AB14" s="29" t="str">
        <f t="shared" si="18"/>
        <v>No</v>
      </c>
      <c r="AC14" s="29" t="str">
        <f t="shared" si="19"/>
        <v>Yes</v>
      </c>
      <c r="AE14" s="29" t="str">
        <f t="shared" si="20"/>
        <v/>
      </c>
      <c r="AF14" s="29" t="str">
        <f t="shared" si="21"/>
        <v/>
      </c>
      <c r="AG14" s="29" t="str">
        <f t="shared" si="22"/>
        <v/>
      </c>
      <c r="AI14" s="33">
        <f>IF(C14="Yes",IF(Indicators!E14&lt;&gt;"", Indicators!E14,""),"")</f>
        <v>37.755102000000001</v>
      </c>
      <c r="AJ14" s="33">
        <f t="shared" si="23"/>
        <v>29.2</v>
      </c>
      <c r="AK14" s="62" t="str">
        <f>IF(Parameters!B$5="Percentile", IF(AJ14&lt;Parameters!C$5, "Y", "N"), IF(AI14&lt;Parameters!C$5, "Y", "N"))</f>
        <v>Y</v>
      </c>
      <c r="AL14" s="33" t="str">
        <f>IF(C14="Yes", IF(Indicators!W14&lt;&gt;"", Indicators!W14, ""),"")</f>
        <v/>
      </c>
      <c r="AM14" s="33" t="str">
        <f t="shared" si="24"/>
        <v/>
      </c>
      <c r="AN14" s="33" t="str">
        <f>IF(AL14&lt;&gt;"", IF(Parameters!B$6="Percentile", IF(AM14&lt;Parameters!C$6, "Y", "N"), IF(AL14&lt;Parameters!C$6, "Y", "N")),"")</f>
        <v/>
      </c>
      <c r="AO14" s="47" t="str">
        <f t="shared" si="25"/>
        <v>Y</v>
      </c>
      <c r="AQ14" s="33">
        <f>IF(C14="Yes", IF(Indicators!N14&lt;&gt;"", Indicators!N14,""),"")</f>
        <v>98.214285700000005</v>
      </c>
      <c r="AR14" s="33">
        <f t="shared" si="26"/>
        <v>18.399999999999999</v>
      </c>
      <c r="AS14" s="48" t="str">
        <f>IF(Parameters!B$7="Percentile", IF(AR14&lt;Parameters!C$7, "Y", "N"), IF(AQ14&lt;Parameters!C$7, "Y", "N"))</f>
        <v>Y</v>
      </c>
      <c r="AU14" s="33">
        <f>IF(C14="Yes", IF(Indicators!X14&lt;&gt;"", Indicators!X14,""),"")</f>
        <v>19.73</v>
      </c>
      <c r="AV14" s="33">
        <f t="shared" si="27"/>
        <v>21.5</v>
      </c>
      <c r="AW14" s="48" t="str">
        <f>IF(Parameters!B$8="Percentile", IF(AV14&lt;Parameters!C$8, "Y", "N"), IF(AU14&gt;Parameters!C$8, "Y", "N"))</f>
        <v>N</v>
      </c>
      <c r="AY14" s="71" t="str">
        <f>IF(Indicators!F14&lt;&gt;"", IF(Indicators!F14&lt;Parameters!F$5, "Y", "N"), "")</f>
        <v>Y</v>
      </c>
      <c r="AZ14" s="71" t="str">
        <f>IF(Indicators!G14&lt;&gt;"", IF(Indicators!G14&lt;Parameters!G$5, "Y", "N"), "")</f>
        <v>N</v>
      </c>
      <c r="BA14" s="71" t="str">
        <f>IF(Indicators!H14&lt;&gt;"", IF(Indicators!H14&lt;Parameters!H$5, "Y", "N"), "")</f>
        <v/>
      </c>
      <c r="BB14" s="71" t="str">
        <f>IF(Indicators!I14&lt;&gt;"", IF(Indicators!I14&lt;Parameters!I$5, "Y", "N"), "")</f>
        <v/>
      </c>
      <c r="BC14" s="71" t="str">
        <f>IF(Indicators!J14&lt;&gt;"", IF(Indicators!J14&lt;Parameters!J$5, "Y", "N"), "")</f>
        <v/>
      </c>
      <c r="BD14" s="71" t="str">
        <f>IF(Indicators!K14&lt;&gt;"", IF(Indicators!K14&lt;Parameters!K$5, "Y", "N"), "")</f>
        <v/>
      </c>
      <c r="BE14" s="71" t="str">
        <f>IF(Indicators!L14&lt;&gt;"", IF(Indicators!L14&lt;Parameters!L$5, "Y", "N"), "")</f>
        <v/>
      </c>
      <c r="BF14" s="71" t="str">
        <f>IF(Indicators!M14&lt;&gt;"", IF(Indicators!M14&lt;Parameters!M$5, "Y", "N"), "")</f>
        <v>Y</v>
      </c>
      <c r="BG14" s="29" t="str">
        <f>IF(Indicators!Q14&lt;&gt;"", IF(Indicators!Q14&lt;Parameters!H$6, "Y", "N"), "")</f>
        <v/>
      </c>
      <c r="BH14" s="29">
        <f t="shared" si="28"/>
        <v>2</v>
      </c>
      <c r="BI14" s="47" t="str">
        <f>IF(K14="No",IF(BH14&gt;=Parameters!C$12, "Y", "N"), "")</f>
        <v>Y</v>
      </c>
      <c r="BK14" s="78">
        <f>IF(AND($BI14="Y", Indicators!O14&lt;&gt;""), _xlfn.PERCENTRANK.EXC(Indicators!O$2:O$210, Indicators!O14)*100, "")</f>
        <v>48.9</v>
      </c>
      <c r="BL14" s="78">
        <f>IF(AND($BI14="Y", Indicators!P14&lt;&gt;""), _xlfn.PERCENTRANK.EXC(Indicators!P$2:P$210, Indicators!P14)*100, "")</f>
        <v>55.7</v>
      </c>
      <c r="BM14" s="78" t="str">
        <f>IF(AND($BI14="Y", Indicators!Q14&lt;&gt;""), _xlfn.PERCENTRANK.EXC(Indicators!Q$2:Q$210, Indicators!Q14)*100, "")</f>
        <v/>
      </c>
      <c r="BN14" s="78" t="str">
        <f>IF(AND($BI14="Y", Indicators!R14&lt;&gt;""), _xlfn.PERCENTRANK.EXC(Indicators!R$2:R$210, Indicators!R14)*100, "")</f>
        <v/>
      </c>
      <c r="BO14" s="78" t="str">
        <f>IF(AND($BI14="Y", Indicators!S14&lt;&gt;""), _xlfn.PERCENTRANK.EXC(Indicators!S$2:S$210, Indicators!S14)*100, "")</f>
        <v/>
      </c>
      <c r="BP14" s="78" t="str">
        <f>IF(AND($BI14="Y", Indicators!T14&lt;&gt;""), _xlfn.PERCENTRANK.EXC(Indicators!T$2:T$210, Indicators!T14)*100, "")</f>
        <v/>
      </c>
      <c r="BQ14" s="78" t="str">
        <f>IF(AND($BI14="Y", Indicators!U14&lt;&gt;""), _xlfn.PERCENTRANK.EXC(Indicators!U$2:U$210, Indicators!U14)*100, "")</f>
        <v/>
      </c>
      <c r="BR14" s="78">
        <f>IF(AND($BI14="Y", Indicators!V14&lt;&gt;""), _xlfn.PERCENTRANK.EXC(Indicators!V$2:V$210, Indicators!V14)*100, "")</f>
        <v>20.8</v>
      </c>
      <c r="BS14" s="81">
        <f t="shared" si="29"/>
        <v>1</v>
      </c>
      <c r="BT14" s="84" t="str">
        <f>IF(BI14="Y", IF(BS14&gt;=Parameters!C$13, "Y", "N"), "")</f>
        <v>N</v>
      </c>
      <c r="BU14" s="29"/>
      <c r="BV14" s="33" t="str">
        <f>IF(BT14="Y", Indicators!X14, "")</f>
        <v/>
      </c>
      <c r="BW14" s="47" t="str">
        <f>IF(BV14&lt;&gt;"", IF(BV14&gt;Parameters!C$14,"Y", "N"), "")</f>
        <v/>
      </c>
      <c r="BY14" s="72" t="str">
        <f>IF(Indicators!F14&lt;&gt;"", IF(Indicators!F14&lt;Parameters!F$18, "Y", "N"), "")</f>
        <v>Y</v>
      </c>
      <c r="BZ14" s="72" t="str">
        <f>IF(Indicators!G14&lt;&gt;"", IF(Indicators!G14&lt;Parameters!G$18, "Y", "N"), "")</f>
        <v>N</v>
      </c>
      <c r="CA14" s="72" t="str">
        <f>IF(Indicators!H14&lt;&gt;"", IF(Indicators!H14&lt;Parameters!H$18, "Y", "N"), "")</f>
        <v/>
      </c>
      <c r="CB14" s="72" t="str">
        <f>IF(Indicators!I14&lt;&gt;"", IF(Indicators!I14&lt;Parameters!I$18, "Y", "N"), "")</f>
        <v/>
      </c>
      <c r="CC14" s="72" t="str">
        <f>IF(Indicators!J14&lt;&gt;"", IF(Indicators!J14&lt;Parameters!J$18, "Y", "N"), "")</f>
        <v/>
      </c>
      <c r="CD14" s="72" t="str">
        <f>IF(Indicators!K14&lt;&gt;"", IF(Indicators!K14&lt;Parameters!K$18, "Y", "N"), "")</f>
        <v/>
      </c>
      <c r="CE14" s="72" t="str">
        <f>IF(Indicators!L14&lt;&gt;"", IF(Indicators!L14&lt;Parameters!L$18, "Y", "N"), "")</f>
        <v/>
      </c>
      <c r="CF14" s="72" t="str">
        <f>IF(Indicators!M14&lt;&gt;"", IF(Indicators!M14&lt;Parameters!M$18, "Y", "N"), "")</f>
        <v>Y</v>
      </c>
      <c r="CG14" s="29" t="str">
        <f>IF(Indicators!Q14&lt;&gt;"", IF(Indicators!Q14&lt;Parameters!H$19, "Y", "N"), "")</f>
        <v/>
      </c>
      <c r="CH14" s="29">
        <f t="shared" si="30"/>
        <v>2</v>
      </c>
      <c r="CI14" s="47" t="str">
        <f>IF(AND(K14="No",R14="No"),IF(CH14&gt;=Parameters!C$18, "Y", "N"), "")</f>
        <v>Y</v>
      </c>
      <c r="CJ14" s="29"/>
      <c r="CK14" s="29" t="str">
        <f>IF(AND($CI14="Y", Indicators!O14&lt;&gt;""), IF(Indicators!O14&lt;Parameters!F$20, "Y", "N"),"")</f>
        <v>Y</v>
      </c>
      <c r="CL14" s="29" t="str">
        <f>IF(AND($CI14="Y", Indicators!P14&lt;&gt;""), IF(Indicators!P14&lt;Parameters!G$20, "Y", "N"),"")</f>
        <v>Y</v>
      </c>
      <c r="CM14" s="29" t="str">
        <f>IF(AND($CI14="Y", Indicators!Q14&lt;&gt;""), IF(Indicators!Q14&lt;Parameters!H$20, "Y", "N"),"")</f>
        <v/>
      </c>
      <c r="CN14" s="29" t="str">
        <f>IF(AND($CI14="Y", Indicators!R14&lt;&gt;""), IF(Indicators!R14&lt;Parameters!I$20, "Y", "N"),"")</f>
        <v/>
      </c>
      <c r="CO14" s="29" t="str">
        <f>IF(AND($CI14="Y", Indicators!S14&lt;&gt;""), IF(Indicators!S14&lt;Parameters!J$20, "Y", "N"),"")</f>
        <v/>
      </c>
      <c r="CP14" s="29" t="str">
        <f>IF(AND($CI14="Y", Indicators!T14&lt;&gt;""), IF(Indicators!T14&lt;Parameters!K$20, "Y", "N"),"")</f>
        <v/>
      </c>
      <c r="CQ14" s="29" t="str">
        <f>IF(AND($CI14="Y", Indicators!U14&lt;&gt;""), IF(Indicators!U14&lt;Parameters!L$20, "Y", "N"),"")</f>
        <v/>
      </c>
      <c r="CR14" s="29" t="str">
        <f>IF(AND($CI14="Y", Indicators!V14&lt;&gt;""), IF(Indicators!V14&lt;Parameters!M$20, "Y", "N"),"")</f>
        <v>Y</v>
      </c>
      <c r="CS14" s="81">
        <f t="shared" si="31"/>
        <v>3</v>
      </c>
      <c r="CT14" s="84" t="str">
        <f>IF(CI14="Y", IF(CS14&gt;=Parameters!C$19, "Y", "N"), "")</f>
        <v>Y</v>
      </c>
      <c r="CU14" s="29" t="str">
        <f>IF($H14="Yes",#REF!, "")</f>
        <v/>
      </c>
      <c r="CV14" s="78">
        <f>IF(CT14="Y", Indicators!X14, "")</f>
        <v>19.73</v>
      </c>
      <c r="CW14" s="34" t="str">
        <f>IF(CV14&lt;&gt;"",IF(CV14&gt;Parameters!C34,"Y","N"), "")</f>
        <v>Y</v>
      </c>
      <c r="CY14" s="33" t="str">
        <f>IF($K14="Yes", IF(Indicators!F14&lt;&gt;"", Indicators!F14, ""), "")</f>
        <v/>
      </c>
      <c r="CZ14" s="33" t="str">
        <f>IF($K14="Yes", IF(Indicators!G14&lt;&gt;"", Indicators!G14, ""), "")</f>
        <v/>
      </c>
      <c r="DA14" s="33" t="str">
        <f>IF($K14="Yes", IF(Indicators!H14&lt;&gt;"", Indicators!H14, ""), "")</f>
        <v/>
      </c>
      <c r="DB14" s="33" t="str">
        <f>IF($K14="Yes", IF(Indicators!I14&lt;&gt;"", Indicators!I14, ""), "")</f>
        <v/>
      </c>
      <c r="DC14" s="33" t="str">
        <f>IF($K14="Yes", IF(Indicators!J14&lt;&gt;"", Indicators!J14, ""), "")</f>
        <v/>
      </c>
      <c r="DD14" s="33" t="str">
        <f>IF($K14="Yes", IF(Indicators!K14&lt;&gt;"", Indicators!K14, ""), "")</f>
        <v/>
      </c>
      <c r="DE14" s="33" t="str">
        <f>IF($K14="Yes", IF(Indicators!L14&lt;&gt;"", Indicators!L14, ""), "")</f>
        <v/>
      </c>
      <c r="DF14" s="33" t="str">
        <f>IF($K14="Yes", IF(Indicators!M14&lt;&gt;"", Indicators!M14, ""), "")</f>
        <v/>
      </c>
      <c r="DH14" s="33" t="str">
        <f>IF($K14="Yes", IF(Indicators!W14&lt;&gt;"", Indicators!W14, ""), "")</f>
        <v/>
      </c>
      <c r="DJ14" s="33" t="str">
        <f>IF($K14="Yes", IF(Indicators!O14&lt;&gt;"", Indicators!O14, ""), "")</f>
        <v/>
      </c>
      <c r="DK14" s="33" t="str">
        <f>IF($K14="Yes", IF(Indicators!P14&lt;&gt;"", Indicators!P14, ""), "")</f>
        <v/>
      </c>
      <c r="DL14" s="33" t="str">
        <f>IF($K14="Yes", IF(Indicators!Q14&lt;&gt;"", Indicators!Q14, ""), "")</f>
        <v/>
      </c>
      <c r="DM14" s="33" t="str">
        <f>IF($K14="Yes", IF(Indicators!R14&lt;&gt;"", Indicators!R14, ""), "")</f>
        <v/>
      </c>
      <c r="DN14" s="33" t="str">
        <f>IF($K14="Yes", IF(Indicators!S14&lt;&gt;"", Indicators!S14, ""), "")</f>
        <v/>
      </c>
      <c r="DO14" s="33" t="str">
        <f>IF($K14="Yes", IF(Indicators!T14&lt;&gt;"", Indicators!T14, ""), "")</f>
        <v/>
      </c>
      <c r="DP14" s="33" t="str">
        <f>IF($K14="Yes", IF(Indicators!U14&lt;&gt;"", Indicators!U14, ""), "")</f>
        <v/>
      </c>
      <c r="DQ14" s="33" t="str">
        <f>IF($K14="Yes", IF(Indicators!V14&lt;&gt;"", Indicators!V14, ""), "")</f>
        <v/>
      </c>
      <c r="DS14" s="29" t="str">
        <f>IF($K14="Yes", IF(Indicators!X14&lt;&gt;"", Indicators!X14, ""), "")</f>
        <v/>
      </c>
    </row>
    <row r="15" spans="1:123" x14ac:dyDescent="0.25">
      <c r="A15" s="56" t="str">
        <f>Indicators!A15</f>
        <v>District1003</v>
      </c>
      <c r="B15" s="56" t="str">
        <f>Indicators!B15</f>
        <v>School 3</v>
      </c>
      <c r="C15" s="57" t="str">
        <f>Indicators!D15</f>
        <v>Yes</v>
      </c>
      <c r="D15" s="64">
        <f>IF(AK15="Y", IF(Parameters!B$5="Percentile", Identification!AJ15,Identification!AI15), "")</f>
        <v>38.983050800000001</v>
      </c>
      <c r="E15" s="64" t="str">
        <f>IF(AN15="Y", IF(Parameters!B$6="Percentile", AM15, AL15), "")</f>
        <v/>
      </c>
      <c r="F15" s="57" t="str">
        <f t="shared" si="0"/>
        <v>Y</v>
      </c>
      <c r="G15" s="64" t="str">
        <f>IF(AND(F15="Y", AS15="Y"), IF(Parameters!B$7="Percentile", AR15,AQ15), "")</f>
        <v/>
      </c>
      <c r="H15" s="57" t="str">
        <f t="shared" si="1"/>
        <v>N</v>
      </c>
      <c r="I15" s="64" t="str">
        <f>IF(AND(H15="Y", AW15="Y"), IF(Parameters!B$7="Percentile", AV15,AU15), "")</f>
        <v/>
      </c>
      <c r="J15" s="65" t="str">
        <f t="shared" si="2"/>
        <v/>
      </c>
      <c r="K15" s="57" t="str">
        <f t="shared" si="3"/>
        <v>No</v>
      </c>
      <c r="L15" s="87">
        <f t="shared" si="4"/>
        <v>2</v>
      </c>
      <c r="M15" s="57" t="str">
        <f>Identification!BI15</f>
        <v>Y</v>
      </c>
      <c r="N15" s="87" t="str">
        <f t="shared" si="5"/>
        <v/>
      </c>
      <c r="O15" s="88" t="str">
        <f t="shared" si="6"/>
        <v>N</v>
      </c>
      <c r="P15" s="57" t="str">
        <f t="shared" si="7"/>
        <v/>
      </c>
      <c r="Q15" s="57" t="str">
        <f t="shared" si="8"/>
        <v/>
      </c>
      <c r="R15" s="57" t="str">
        <f t="shared" si="9"/>
        <v>No</v>
      </c>
      <c r="S15" s="57" t="str">
        <f t="shared" si="10"/>
        <v/>
      </c>
      <c r="T15" s="57" t="str">
        <f t="shared" si="11"/>
        <v>N</v>
      </c>
      <c r="U15" s="57" t="str">
        <f t="shared" si="12"/>
        <v/>
      </c>
      <c r="V15" s="88" t="str">
        <f t="shared" si="13"/>
        <v/>
      </c>
      <c r="W15" s="57" t="str">
        <f t="shared" si="14"/>
        <v/>
      </c>
      <c r="X15" s="91" t="str">
        <f t="shared" si="15"/>
        <v/>
      </c>
      <c r="Y15" s="58" t="str">
        <f t="shared" si="16"/>
        <v>No</v>
      </c>
      <c r="AA15" s="29" t="str">
        <f t="shared" si="17"/>
        <v>No</v>
      </c>
      <c r="AB15" s="29" t="str">
        <f t="shared" si="18"/>
        <v>No</v>
      </c>
      <c r="AC15" s="29" t="str">
        <f t="shared" si="19"/>
        <v>No</v>
      </c>
      <c r="AE15" s="29" t="str">
        <f t="shared" si="20"/>
        <v/>
      </c>
      <c r="AF15" s="29" t="str">
        <f t="shared" si="21"/>
        <v/>
      </c>
      <c r="AG15" s="29" t="str">
        <f t="shared" si="22"/>
        <v/>
      </c>
      <c r="AI15" s="33">
        <f>IF(C15="Yes",IF(Indicators!E15&lt;&gt;"", Indicators!E15,""),"")</f>
        <v>38.983050800000001</v>
      </c>
      <c r="AJ15" s="33">
        <f t="shared" si="23"/>
        <v>32.6</v>
      </c>
      <c r="AK15" s="62" t="str">
        <f>IF(Parameters!B$5="Percentile", IF(AJ15&lt;Parameters!C$5, "Y", "N"), IF(AI15&lt;Parameters!C$5, "Y", "N"))</f>
        <v>Y</v>
      </c>
      <c r="AL15" s="33" t="str">
        <f>IF(C15="Yes", IF(Indicators!W15&lt;&gt;"", Indicators!W15, ""),"")</f>
        <v/>
      </c>
      <c r="AM15" s="33" t="str">
        <f t="shared" si="24"/>
        <v/>
      </c>
      <c r="AN15" s="33" t="str">
        <f>IF(AL15&lt;&gt;"", IF(Parameters!B$6="Percentile", IF(AM15&lt;Parameters!C$6, "Y", "N"), IF(AL15&lt;Parameters!C$6, "Y", "N")),"")</f>
        <v/>
      </c>
      <c r="AO15" s="47" t="str">
        <f t="shared" si="25"/>
        <v>Y</v>
      </c>
      <c r="AQ15" s="33">
        <f>IF(C15="Yes", IF(Indicators!N15&lt;&gt;"", Indicators!N15,""),"")</f>
        <v>110</v>
      </c>
      <c r="AR15" s="33">
        <f t="shared" si="26"/>
        <v>47.199999999999996</v>
      </c>
      <c r="AS15" s="48" t="str">
        <f>IF(Parameters!B$7="Percentile", IF(AR15&lt;Parameters!C$7, "Y", "N"), IF(AQ15&lt;Parameters!C$7, "Y", "N"))</f>
        <v>N</v>
      </c>
      <c r="AU15" s="33">
        <f>IF(C15="Yes", IF(Indicators!X15&lt;&gt;"", Indicators!X15,""),"")</f>
        <v>16.670000000000002</v>
      </c>
      <c r="AV15" s="33">
        <f t="shared" si="27"/>
        <v>33.599999999999994</v>
      </c>
      <c r="AW15" s="48" t="str">
        <f>IF(Parameters!B$8="Percentile", IF(AV15&lt;Parameters!C$8, "Y", "N"), IF(AU15&gt;Parameters!C$8, "Y", "N"))</f>
        <v>N</v>
      </c>
      <c r="AY15" s="71" t="str">
        <f>IF(Indicators!F15&lt;&gt;"", IF(Indicators!F15&lt;Parameters!F$5, "Y", "N"), "")</f>
        <v>Y</v>
      </c>
      <c r="AZ15" s="71" t="str">
        <f>IF(Indicators!G15&lt;&gt;"", IF(Indicators!G15&lt;Parameters!G$5, "Y", "N"), "")</f>
        <v>N</v>
      </c>
      <c r="BA15" s="71" t="str">
        <f>IF(Indicators!H15&lt;&gt;"", IF(Indicators!H15&lt;Parameters!H$5, "Y", "N"), "")</f>
        <v/>
      </c>
      <c r="BB15" s="71" t="str">
        <f>IF(Indicators!I15&lt;&gt;"", IF(Indicators!I15&lt;Parameters!I$5, "Y", "N"), "")</f>
        <v/>
      </c>
      <c r="BC15" s="71" t="str">
        <f>IF(Indicators!J15&lt;&gt;"", IF(Indicators!J15&lt;Parameters!J$5, "Y", "N"), "")</f>
        <v/>
      </c>
      <c r="BD15" s="71" t="str">
        <f>IF(Indicators!K15&lt;&gt;"", IF(Indicators!K15&lt;Parameters!K$5, "Y", "N"), "")</f>
        <v/>
      </c>
      <c r="BE15" s="71" t="str">
        <f>IF(Indicators!L15&lt;&gt;"", IF(Indicators!L15&lt;Parameters!L$5, "Y", "N"), "")</f>
        <v/>
      </c>
      <c r="BF15" s="71" t="str">
        <f>IF(Indicators!M15&lt;&gt;"", IF(Indicators!M15&lt;Parameters!M$5, "Y", "N"), "")</f>
        <v>Y</v>
      </c>
      <c r="BG15" s="29" t="str">
        <f>IF(Indicators!Q15&lt;&gt;"", IF(Indicators!Q15&lt;Parameters!H$6, "Y", "N"), "")</f>
        <v/>
      </c>
      <c r="BH15" s="29">
        <f t="shared" si="28"/>
        <v>2</v>
      </c>
      <c r="BI15" s="47" t="str">
        <f>IF(K15="No",IF(BH15&gt;=Parameters!C$12, "Y", "N"), "")</f>
        <v>Y</v>
      </c>
      <c r="BK15" s="78">
        <f>IF(AND($BI15="Y", Indicators!O15&lt;&gt;""), _xlfn.PERCENTRANK.EXC(Indicators!O$2:O$210, Indicators!O15)*100, "")</f>
        <v>62.5</v>
      </c>
      <c r="BL15" s="78">
        <f>IF(AND($BI15="Y", Indicators!P15&lt;&gt;""), _xlfn.PERCENTRANK.EXC(Indicators!P$2:P$210, Indicators!P15)*100, "")</f>
        <v>85.2</v>
      </c>
      <c r="BM15" s="78" t="str">
        <f>IF(AND($BI15="Y", Indicators!Q15&lt;&gt;""), _xlfn.PERCENTRANK.EXC(Indicators!Q$2:Q$210, Indicators!Q15)*100, "")</f>
        <v/>
      </c>
      <c r="BN15" s="78" t="str">
        <f>IF(AND($BI15="Y", Indicators!R15&lt;&gt;""), _xlfn.PERCENTRANK.EXC(Indicators!R$2:R$210, Indicators!R15)*100, "")</f>
        <v/>
      </c>
      <c r="BO15" s="78" t="str">
        <f>IF(AND($BI15="Y", Indicators!S15&lt;&gt;""), _xlfn.PERCENTRANK.EXC(Indicators!S$2:S$210, Indicators!S15)*100, "")</f>
        <v/>
      </c>
      <c r="BP15" s="78" t="str">
        <f>IF(AND($BI15="Y", Indicators!T15&lt;&gt;""), _xlfn.PERCENTRANK.EXC(Indicators!T$2:T$210, Indicators!T15)*100, "")</f>
        <v/>
      </c>
      <c r="BQ15" s="78" t="str">
        <f>IF(AND($BI15="Y", Indicators!U15&lt;&gt;""), _xlfn.PERCENTRANK.EXC(Indicators!U$2:U$210, Indicators!U15)*100, "")</f>
        <v/>
      </c>
      <c r="BR15" s="78">
        <f>IF(AND($BI15="Y", Indicators!V15&lt;&gt;""), _xlfn.PERCENTRANK.EXC(Indicators!V$2:V$210, Indicators!V15)*100, "")</f>
        <v>45.2</v>
      </c>
      <c r="BS15" s="81">
        <f t="shared" si="29"/>
        <v>0</v>
      </c>
      <c r="BT15" s="84" t="str">
        <f>IF(BI15="Y", IF(BS15&gt;=Parameters!C$13, "Y", "N"), "")</f>
        <v>N</v>
      </c>
      <c r="BU15" s="29"/>
      <c r="BV15" s="33" t="str">
        <f>IF(BT15="Y", Indicators!X15, "")</f>
        <v/>
      </c>
      <c r="BW15" s="47" t="str">
        <f>IF(BV15&lt;&gt;"", IF(BV15&gt;Parameters!C$14,"Y", "N"), "")</f>
        <v/>
      </c>
      <c r="BY15" s="72" t="str">
        <f>IF(Indicators!F15&lt;&gt;"", IF(Indicators!F15&lt;Parameters!F$18, "Y", "N"), "")</f>
        <v>N</v>
      </c>
      <c r="BZ15" s="72" t="str">
        <f>IF(Indicators!G15&lt;&gt;"", IF(Indicators!G15&lt;Parameters!G$18, "Y", "N"), "")</f>
        <v>N</v>
      </c>
      <c r="CA15" s="72" t="str">
        <f>IF(Indicators!H15&lt;&gt;"", IF(Indicators!H15&lt;Parameters!H$18, "Y", "N"), "")</f>
        <v/>
      </c>
      <c r="CB15" s="72" t="str">
        <f>IF(Indicators!I15&lt;&gt;"", IF(Indicators!I15&lt;Parameters!I$18, "Y", "N"), "")</f>
        <v/>
      </c>
      <c r="CC15" s="72" t="str">
        <f>IF(Indicators!J15&lt;&gt;"", IF(Indicators!J15&lt;Parameters!J$18, "Y", "N"), "")</f>
        <v/>
      </c>
      <c r="CD15" s="72" t="str">
        <f>IF(Indicators!K15&lt;&gt;"", IF(Indicators!K15&lt;Parameters!K$18, "Y", "N"), "")</f>
        <v/>
      </c>
      <c r="CE15" s="72" t="str">
        <f>IF(Indicators!L15&lt;&gt;"", IF(Indicators!L15&lt;Parameters!L$18, "Y", "N"), "")</f>
        <v/>
      </c>
      <c r="CF15" s="72" t="str">
        <f>IF(Indicators!M15&lt;&gt;"", IF(Indicators!M15&lt;Parameters!M$18, "Y", "N"), "")</f>
        <v>Y</v>
      </c>
      <c r="CG15" s="29" t="str">
        <f>IF(Indicators!Q15&lt;&gt;"", IF(Indicators!Q15&lt;Parameters!H$19, "Y", "N"), "")</f>
        <v/>
      </c>
      <c r="CH15" s="29">
        <f t="shared" si="30"/>
        <v>1</v>
      </c>
      <c r="CI15" s="47" t="str">
        <f>IF(AND(K15="No",R15="No"),IF(CH15&gt;=Parameters!C$18, "Y", "N"), "")</f>
        <v>N</v>
      </c>
      <c r="CJ15" s="29"/>
      <c r="CK15" s="29" t="str">
        <f>IF(AND($CI15="Y", Indicators!O15&lt;&gt;""), IF(Indicators!O15&lt;Parameters!F$20, "Y", "N"),"")</f>
        <v/>
      </c>
      <c r="CL15" s="29" t="str">
        <f>IF(AND($CI15="Y", Indicators!P15&lt;&gt;""), IF(Indicators!P15&lt;Parameters!G$20, "Y", "N"),"")</f>
        <v/>
      </c>
      <c r="CM15" s="29" t="str">
        <f>IF(AND($CI15="Y", Indicators!Q15&lt;&gt;""), IF(Indicators!Q15&lt;Parameters!H$20, "Y", "N"),"")</f>
        <v/>
      </c>
      <c r="CN15" s="29" t="str">
        <f>IF(AND($CI15="Y", Indicators!R15&lt;&gt;""), IF(Indicators!R15&lt;Parameters!I$20, "Y", "N"),"")</f>
        <v/>
      </c>
      <c r="CO15" s="29" t="str">
        <f>IF(AND($CI15="Y", Indicators!S15&lt;&gt;""), IF(Indicators!S15&lt;Parameters!J$20, "Y", "N"),"")</f>
        <v/>
      </c>
      <c r="CP15" s="29" t="str">
        <f>IF(AND($CI15="Y", Indicators!T15&lt;&gt;""), IF(Indicators!T15&lt;Parameters!K$20, "Y", "N"),"")</f>
        <v/>
      </c>
      <c r="CQ15" s="29" t="str">
        <f>IF(AND($CI15="Y", Indicators!U15&lt;&gt;""), IF(Indicators!U15&lt;Parameters!L$20, "Y", "N"),"")</f>
        <v/>
      </c>
      <c r="CR15" s="29" t="str">
        <f>IF(AND($CI15="Y", Indicators!V15&lt;&gt;""), IF(Indicators!V15&lt;Parameters!M$20, "Y", "N"),"")</f>
        <v/>
      </c>
      <c r="CS15" s="81" t="str">
        <f t="shared" si="31"/>
        <v/>
      </c>
      <c r="CT15" s="84" t="str">
        <f>IF(CI15="Y", IF(CS15&gt;=Parameters!C$19, "Y", "N"), "")</f>
        <v/>
      </c>
      <c r="CU15" s="29" t="str">
        <f>IF($H15="Yes",#REF!, "")</f>
        <v/>
      </c>
      <c r="CV15" s="78" t="str">
        <f>IF(CT15="Y", Indicators!X15, "")</f>
        <v/>
      </c>
      <c r="CW15" s="34" t="str">
        <f>IF(CV15&lt;&gt;"",IF(CV15&gt;Parameters!C35,"Y","N"), "")</f>
        <v/>
      </c>
      <c r="CY15" s="33" t="str">
        <f>IF($K15="Yes", IF(Indicators!F15&lt;&gt;"", Indicators!F15, ""), "")</f>
        <v/>
      </c>
      <c r="CZ15" s="33" t="str">
        <f>IF($K15="Yes", IF(Indicators!G15&lt;&gt;"", Indicators!G15, ""), "")</f>
        <v/>
      </c>
      <c r="DA15" s="33" t="str">
        <f>IF($K15="Yes", IF(Indicators!H15&lt;&gt;"", Indicators!H15, ""), "")</f>
        <v/>
      </c>
      <c r="DB15" s="33" t="str">
        <f>IF($K15="Yes", IF(Indicators!I15&lt;&gt;"", Indicators!I15, ""), "")</f>
        <v/>
      </c>
      <c r="DC15" s="33" t="str">
        <f>IF($K15="Yes", IF(Indicators!J15&lt;&gt;"", Indicators!J15, ""), "")</f>
        <v/>
      </c>
      <c r="DD15" s="33" t="str">
        <f>IF($K15="Yes", IF(Indicators!K15&lt;&gt;"", Indicators!K15, ""), "")</f>
        <v/>
      </c>
      <c r="DE15" s="33" t="str">
        <f>IF($K15="Yes", IF(Indicators!L15&lt;&gt;"", Indicators!L15, ""), "")</f>
        <v/>
      </c>
      <c r="DF15" s="33" t="str">
        <f>IF($K15="Yes", IF(Indicators!M15&lt;&gt;"", Indicators!M15, ""), "")</f>
        <v/>
      </c>
      <c r="DH15" s="33" t="str">
        <f>IF($K15="Yes", IF(Indicators!W15&lt;&gt;"", Indicators!W15, ""), "")</f>
        <v/>
      </c>
      <c r="DJ15" s="33" t="str">
        <f>IF($K15="Yes", IF(Indicators!O15&lt;&gt;"", Indicators!O15, ""), "")</f>
        <v/>
      </c>
      <c r="DK15" s="33" t="str">
        <f>IF($K15="Yes", IF(Indicators!P15&lt;&gt;"", Indicators!P15, ""), "")</f>
        <v/>
      </c>
      <c r="DL15" s="33" t="str">
        <f>IF($K15="Yes", IF(Indicators!Q15&lt;&gt;"", Indicators!Q15, ""), "")</f>
        <v/>
      </c>
      <c r="DM15" s="33" t="str">
        <f>IF($K15="Yes", IF(Indicators!R15&lt;&gt;"", Indicators!R15, ""), "")</f>
        <v/>
      </c>
      <c r="DN15" s="33" t="str">
        <f>IF($K15="Yes", IF(Indicators!S15&lt;&gt;"", Indicators!S15, ""), "")</f>
        <v/>
      </c>
      <c r="DO15" s="33" t="str">
        <f>IF($K15="Yes", IF(Indicators!T15&lt;&gt;"", Indicators!T15, ""), "")</f>
        <v/>
      </c>
      <c r="DP15" s="33" t="str">
        <f>IF($K15="Yes", IF(Indicators!U15&lt;&gt;"", Indicators!U15, ""), "")</f>
        <v/>
      </c>
      <c r="DQ15" s="33" t="str">
        <f>IF($K15="Yes", IF(Indicators!V15&lt;&gt;"", Indicators!V15, ""), "")</f>
        <v/>
      </c>
      <c r="DS15" s="29" t="str">
        <f>IF($K15="Yes", IF(Indicators!X15&lt;&gt;"", Indicators!X15, ""), "")</f>
        <v/>
      </c>
    </row>
    <row r="16" spans="1:123" x14ac:dyDescent="0.25">
      <c r="A16" s="56" t="str">
        <f>Indicators!A16</f>
        <v>District1004</v>
      </c>
      <c r="B16" s="56" t="str">
        <f>Indicators!B16</f>
        <v>School 1</v>
      </c>
      <c r="C16" s="57" t="str">
        <f>Indicators!D16</f>
        <v>Yes</v>
      </c>
      <c r="D16" s="64">
        <f>IF(AK16="Y", IF(Parameters!B$5="Percentile", Identification!AJ16,Identification!AI16), "")</f>
        <v>26.923076900000002</v>
      </c>
      <c r="E16" s="64" t="str">
        <f>IF(AN16="Y", IF(Parameters!B$6="Percentile", AM16, AL16), "")</f>
        <v/>
      </c>
      <c r="F16" s="57" t="str">
        <f t="shared" si="0"/>
        <v>Y</v>
      </c>
      <c r="G16" s="64" t="str">
        <f>IF(AND(F16="Y", AS16="Y"), IF(Parameters!B$7="Percentile", AR16,AQ16), "")</f>
        <v/>
      </c>
      <c r="H16" s="57" t="str">
        <f t="shared" si="1"/>
        <v>N</v>
      </c>
      <c r="I16" s="64" t="str">
        <f>IF(AND(H16="Y", AW16="Y"), IF(Parameters!B$7="Percentile", AV16,AU16), "")</f>
        <v/>
      </c>
      <c r="J16" s="65" t="str">
        <f t="shared" si="2"/>
        <v/>
      </c>
      <c r="K16" s="57" t="str">
        <f t="shared" si="3"/>
        <v>No</v>
      </c>
      <c r="L16" s="87">
        <f t="shared" si="4"/>
        <v>2</v>
      </c>
      <c r="M16" s="57" t="str">
        <f>Identification!BI16</f>
        <v>Y</v>
      </c>
      <c r="N16" s="87" t="str">
        <f t="shared" si="5"/>
        <v/>
      </c>
      <c r="O16" s="88" t="str">
        <f t="shared" si="6"/>
        <v>N</v>
      </c>
      <c r="P16" s="57" t="str">
        <f t="shared" si="7"/>
        <v/>
      </c>
      <c r="Q16" s="57" t="str">
        <f t="shared" si="8"/>
        <v/>
      </c>
      <c r="R16" s="57" t="str">
        <f t="shared" si="9"/>
        <v>No</v>
      </c>
      <c r="S16" s="57">
        <f t="shared" si="10"/>
        <v>2</v>
      </c>
      <c r="T16" s="57" t="str">
        <f t="shared" si="11"/>
        <v>Y</v>
      </c>
      <c r="U16" s="57" t="str">
        <f t="shared" si="12"/>
        <v/>
      </c>
      <c r="V16" s="88" t="str">
        <f t="shared" si="13"/>
        <v>N</v>
      </c>
      <c r="W16" s="57" t="str">
        <f t="shared" si="14"/>
        <v/>
      </c>
      <c r="X16" s="91" t="str">
        <f t="shared" si="15"/>
        <v/>
      </c>
      <c r="Y16" s="58" t="str">
        <f t="shared" si="16"/>
        <v>No</v>
      </c>
      <c r="AA16" s="29" t="str">
        <f t="shared" si="17"/>
        <v>No</v>
      </c>
      <c r="AB16" s="29" t="str">
        <f t="shared" si="18"/>
        <v>No</v>
      </c>
      <c r="AC16" s="29" t="str">
        <f t="shared" si="19"/>
        <v>No</v>
      </c>
      <c r="AE16" s="29" t="str">
        <f t="shared" si="20"/>
        <v/>
      </c>
      <c r="AF16" s="29" t="str">
        <f t="shared" si="21"/>
        <v/>
      </c>
      <c r="AG16" s="29" t="str">
        <f t="shared" si="22"/>
        <v/>
      </c>
      <c r="AI16" s="33">
        <f>IF(C16="Yes",IF(Indicators!E16&lt;&gt;"", Indicators!E16,""),"")</f>
        <v>26.923076900000002</v>
      </c>
      <c r="AJ16" s="33">
        <f t="shared" si="23"/>
        <v>3.4000000000000004</v>
      </c>
      <c r="AK16" s="62" t="str">
        <f>IF(Parameters!B$5="Percentile", IF(AJ16&lt;Parameters!C$5, "Y", "N"), IF(AI16&lt;Parameters!C$5, "Y", "N"))</f>
        <v>Y</v>
      </c>
      <c r="AL16" s="33" t="str">
        <f>IF(C16="Yes", IF(Indicators!W16&lt;&gt;"", Indicators!W16, ""),"")</f>
        <v/>
      </c>
      <c r="AM16" s="33" t="str">
        <f t="shared" si="24"/>
        <v/>
      </c>
      <c r="AN16" s="33" t="str">
        <f>IF(AL16&lt;&gt;"", IF(Parameters!B$6="Percentile", IF(AM16&lt;Parameters!C$6, "Y", "N"), IF(AL16&lt;Parameters!C$6, "Y", "N")),"")</f>
        <v/>
      </c>
      <c r="AO16" s="47" t="str">
        <f t="shared" si="25"/>
        <v>Y</v>
      </c>
      <c r="AQ16" s="33">
        <f>IF(C16="Yes", IF(Indicators!N16&lt;&gt;"", Indicators!N16,""),"")</f>
        <v>106.66666669999999</v>
      </c>
      <c r="AR16" s="33">
        <f t="shared" si="26"/>
        <v>37.6</v>
      </c>
      <c r="AS16" s="48" t="str">
        <f>IF(Parameters!B$7="Percentile", IF(AR16&lt;Parameters!C$7, "Y", "N"), IF(AQ16&lt;Parameters!C$7, "Y", "N"))</f>
        <v>N</v>
      </c>
      <c r="AU16" s="33">
        <f>IF(C16="Yes", IF(Indicators!X16&lt;&gt;"", Indicators!X16,""),"")</f>
        <v>8.16</v>
      </c>
      <c r="AV16" s="33">
        <f t="shared" si="27"/>
        <v>87.3</v>
      </c>
      <c r="AW16" s="48" t="str">
        <f>IF(Parameters!B$8="Percentile", IF(AV16&lt;Parameters!C$8, "Y", "N"), IF(AU16&gt;Parameters!C$8, "Y", "N"))</f>
        <v>N</v>
      </c>
      <c r="AY16" s="71" t="str">
        <f>IF(Indicators!F16&lt;&gt;"", IF(Indicators!F16&lt;Parameters!F$5, "Y", "N"), "")</f>
        <v>Y</v>
      </c>
      <c r="AZ16" s="71" t="str">
        <f>IF(Indicators!G16&lt;&gt;"", IF(Indicators!G16&lt;Parameters!G$5, "Y", "N"), "")</f>
        <v/>
      </c>
      <c r="BA16" s="71" t="str">
        <f>IF(Indicators!H16&lt;&gt;"", IF(Indicators!H16&lt;Parameters!H$5, "Y", "N"), "")</f>
        <v/>
      </c>
      <c r="BB16" s="71" t="str">
        <f>IF(Indicators!I16&lt;&gt;"", IF(Indicators!I16&lt;Parameters!I$5, "Y", "N"), "")</f>
        <v/>
      </c>
      <c r="BC16" s="71" t="str">
        <f>IF(Indicators!J16&lt;&gt;"", IF(Indicators!J16&lt;Parameters!J$5, "Y", "N"), "")</f>
        <v/>
      </c>
      <c r="BD16" s="71" t="str">
        <f>IF(Indicators!K16&lt;&gt;"", IF(Indicators!K16&lt;Parameters!K$5, "Y", "N"), "")</f>
        <v/>
      </c>
      <c r="BE16" s="71" t="str">
        <f>IF(Indicators!L16&lt;&gt;"", IF(Indicators!L16&lt;Parameters!L$5, "Y", "N"), "")</f>
        <v/>
      </c>
      <c r="BF16" s="71" t="str">
        <f>IF(Indicators!M16&lt;&gt;"", IF(Indicators!M16&lt;Parameters!M$5, "Y", "N"), "")</f>
        <v>Y</v>
      </c>
      <c r="BG16" s="29" t="str">
        <f>IF(Indicators!Q16&lt;&gt;"", IF(Indicators!Q16&lt;Parameters!H$6, "Y", "N"), "")</f>
        <v/>
      </c>
      <c r="BH16" s="29">
        <f t="shared" si="28"/>
        <v>2</v>
      </c>
      <c r="BI16" s="47" t="str">
        <f>IF(K16="No",IF(BH16&gt;=Parameters!C$12, "Y", "N"), "")</f>
        <v>Y</v>
      </c>
      <c r="BK16" s="78" t="str">
        <f>IF(AND($BI16="Y", Indicators!O16&lt;&gt;""), _xlfn.PERCENTRANK.EXC(Indicators!O$2:O$210, Indicators!O16)*100, "")</f>
        <v/>
      </c>
      <c r="BL16" s="78" t="str">
        <f>IF(AND($BI16="Y", Indicators!P16&lt;&gt;""), _xlfn.PERCENTRANK.EXC(Indicators!P$2:P$210, Indicators!P16)*100, "")</f>
        <v/>
      </c>
      <c r="BM16" s="78" t="str">
        <f>IF(AND($BI16="Y", Indicators!Q16&lt;&gt;""), _xlfn.PERCENTRANK.EXC(Indicators!Q$2:Q$210, Indicators!Q16)*100, "")</f>
        <v/>
      </c>
      <c r="BN16" s="78" t="str">
        <f>IF(AND($BI16="Y", Indicators!R16&lt;&gt;""), _xlfn.PERCENTRANK.EXC(Indicators!R$2:R$210, Indicators!R16)*100, "")</f>
        <v/>
      </c>
      <c r="BO16" s="78" t="str">
        <f>IF(AND($BI16="Y", Indicators!S16&lt;&gt;""), _xlfn.PERCENTRANK.EXC(Indicators!S$2:S$210, Indicators!S16)*100, "")</f>
        <v/>
      </c>
      <c r="BP16" s="78" t="str">
        <f>IF(AND($BI16="Y", Indicators!T16&lt;&gt;""), _xlfn.PERCENTRANK.EXC(Indicators!T$2:T$210, Indicators!T16)*100, "")</f>
        <v/>
      </c>
      <c r="BQ16" s="78" t="str">
        <f>IF(AND($BI16="Y", Indicators!U16&lt;&gt;""), _xlfn.PERCENTRANK.EXC(Indicators!U$2:U$210, Indicators!U16)*100, "")</f>
        <v/>
      </c>
      <c r="BR16" s="78">
        <f>IF(AND($BI16="Y", Indicators!V16&lt;&gt;""), _xlfn.PERCENTRANK.EXC(Indicators!V$2:V$210, Indicators!V16)*100, "")</f>
        <v>36.299999999999997</v>
      </c>
      <c r="BS16" s="81">
        <f t="shared" si="29"/>
        <v>0</v>
      </c>
      <c r="BT16" s="84" t="str">
        <f>IF(BI16="Y", IF(BS16&gt;=Parameters!C$13, "Y", "N"), "")</f>
        <v>N</v>
      </c>
      <c r="BU16" s="29"/>
      <c r="BV16" s="33" t="str">
        <f>IF(BT16="Y", Indicators!X16, "")</f>
        <v/>
      </c>
      <c r="BW16" s="47" t="str">
        <f>IF(BV16&lt;&gt;"", IF(BV16&gt;Parameters!C$14,"Y", "N"), "")</f>
        <v/>
      </c>
      <c r="BY16" s="72" t="str">
        <f>IF(Indicators!F16&lt;&gt;"", IF(Indicators!F16&lt;Parameters!F$18, "Y", "N"), "")</f>
        <v>Y</v>
      </c>
      <c r="BZ16" s="72" t="str">
        <f>IF(Indicators!G16&lt;&gt;"", IF(Indicators!G16&lt;Parameters!G$18, "Y", "N"), "")</f>
        <v/>
      </c>
      <c r="CA16" s="72" t="str">
        <f>IF(Indicators!H16&lt;&gt;"", IF(Indicators!H16&lt;Parameters!H$18, "Y", "N"), "")</f>
        <v/>
      </c>
      <c r="CB16" s="72" t="str">
        <f>IF(Indicators!I16&lt;&gt;"", IF(Indicators!I16&lt;Parameters!I$18, "Y", "N"), "")</f>
        <v/>
      </c>
      <c r="CC16" s="72" t="str">
        <f>IF(Indicators!J16&lt;&gt;"", IF(Indicators!J16&lt;Parameters!J$18, "Y", "N"), "")</f>
        <v/>
      </c>
      <c r="CD16" s="72" t="str">
        <f>IF(Indicators!K16&lt;&gt;"", IF(Indicators!K16&lt;Parameters!K$18, "Y", "N"), "")</f>
        <v/>
      </c>
      <c r="CE16" s="72" t="str">
        <f>IF(Indicators!L16&lt;&gt;"", IF(Indicators!L16&lt;Parameters!L$18, "Y", "N"), "")</f>
        <v/>
      </c>
      <c r="CF16" s="72" t="str">
        <f>IF(Indicators!M16&lt;&gt;"", IF(Indicators!M16&lt;Parameters!M$18, "Y", "N"), "")</f>
        <v>Y</v>
      </c>
      <c r="CG16" s="29" t="str">
        <f>IF(Indicators!Q16&lt;&gt;"", IF(Indicators!Q16&lt;Parameters!H$19, "Y", "N"), "")</f>
        <v/>
      </c>
      <c r="CH16" s="29">
        <f t="shared" si="30"/>
        <v>2</v>
      </c>
      <c r="CI16" s="47" t="str">
        <f>IF(AND(K16="No",R16="No"),IF(CH16&gt;=Parameters!C$18, "Y", "N"), "")</f>
        <v>Y</v>
      </c>
      <c r="CJ16" s="29"/>
      <c r="CK16" s="29" t="str">
        <f>IF(AND($CI16="Y", Indicators!O16&lt;&gt;""), IF(Indicators!O16&lt;Parameters!F$20, "Y", "N"),"")</f>
        <v/>
      </c>
      <c r="CL16" s="29" t="str">
        <f>IF(AND($CI16="Y", Indicators!P16&lt;&gt;""), IF(Indicators!P16&lt;Parameters!G$20, "Y", "N"),"")</f>
        <v/>
      </c>
      <c r="CM16" s="29" t="str">
        <f>IF(AND($CI16="Y", Indicators!Q16&lt;&gt;""), IF(Indicators!Q16&lt;Parameters!H$20, "Y", "N"),"")</f>
        <v/>
      </c>
      <c r="CN16" s="29" t="str">
        <f>IF(AND($CI16="Y", Indicators!R16&lt;&gt;""), IF(Indicators!R16&lt;Parameters!I$20, "Y", "N"),"")</f>
        <v/>
      </c>
      <c r="CO16" s="29" t="str">
        <f>IF(AND($CI16="Y", Indicators!S16&lt;&gt;""), IF(Indicators!S16&lt;Parameters!J$20, "Y", "N"),"")</f>
        <v/>
      </c>
      <c r="CP16" s="29" t="str">
        <f>IF(AND($CI16="Y", Indicators!T16&lt;&gt;""), IF(Indicators!T16&lt;Parameters!K$20, "Y", "N"),"")</f>
        <v/>
      </c>
      <c r="CQ16" s="29" t="str">
        <f>IF(AND($CI16="Y", Indicators!U16&lt;&gt;""), IF(Indicators!U16&lt;Parameters!L$20, "Y", "N"),"")</f>
        <v/>
      </c>
      <c r="CR16" s="29" t="str">
        <f>IF(AND($CI16="Y", Indicators!V16&lt;&gt;""), IF(Indicators!V16&lt;Parameters!M$20, "Y", "N"),"")</f>
        <v>N</v>
      </c>
      <c r="CS16" s="81">
        <f t="shared" si="31"/>
        <v>0</v>
      </c>
      <c r="CT16" s="84" t="str">
        <f>IF(CI16="Y", IF(CS16&gt;=Parameters!C$19, "Y", "N"), "")</f>
        <v>N</v>
      </c>
      <c r="CU16" s="29" t="str">
        <f>IF($H16="Yes",#REF!, "")</f>
        <v/>
      </c>
      <c r="CV16" s="78" t="str">
        <f>IF(CT16="Y", Indicators!X16, "")</f>
        <v/>
      </c>
      <c r="CW16" s="34" t="str">
        <f>IF(CV16&lt;&gt;"",IF(CV16&gt;Parameters!C36,"Y","N"), "")</f>
        <v/>
      </c>
      <c r="CY16" s="33" t="str">
        <f>IF($K16="Yes", IF(Indicators!F16&lt;&gt;"", Indicators!F16, ""), "")</f>
        <v/>
      </c>
      <c r="CZ16" s="33" t="str">
        <f>IF($K16="Yes", IF(Indicators!G16&lt;&gt;"", Indicators!G16, ""), "")</f>
        <v/>
      </c>
      <c r="DA16" s="33" t="str">
        <f>IF($K16="Yes", IF(Indicators!H16&lt;&gt;"", Indicators!H16, ""), "")</f>
        <v/>
      </c>
      <c r="DB16" s="33" t="str">
        <f>IF($K16="Yes", IF(Indicators!I16&lt;&gt;"", Indicators!I16, ""), "")</f>
        <v/>
      </c>
      <c r="DC16" s="33" t="str">
        <f>IF($K16="Yes", IF(Indicators!J16&lt;&gt;"", Indicators!J16, ""), "")</f>
        <v/>
      </c>
      <c r="DD16" s="33" t="str">
        <f>IF($K16="Yes", IF(Indicators!K16&lt;&gt;"", Indicators!K16, ""), "")</f>
        <v/>
      </c>
      <c r="DE16" s="33" t="str">
        <f>IF($K16="Yes", IF(Indicators!L16&lt;&gt;"", Indicators!L16, ""), "")</f>
        <v/>
      </c>
      <c r="DF16" s="33" t="str">
        <f>IF($K16="Yes", IF(Indicators!M16&lt;&gt;"", Indicators!M16, ""), "")</f>
        <v/>
      </c>
      <c r="DH16" s="33" t="str">
        <f>IF($K16="Yes", IF(Indicators!W16&lt;&gt;"", Indicators!W16, ""), "")</f>
        <v/>
      </c>
      <c r="DJ16" s="33" t="str">
        <f>IF($K16="Yes", IF(Indicators!O16&lt;&gt;"", Indicators!O16, ""), "")</f>
        <v/>
      </c>
      <c r="DK16" s="33" t="str">
        <f>IF($K16="Yes", IF(Indicators!P16&lt;&gt;"", Indicators!P16, ""), "")</f>
        <v/>
      </c>
      <c r="DL16" s="33" t="str">
        <f>IF($K16="Yes", IF(Indicators!Q16&lt;&gt;"", Indicators!Q16, ""), "")</f>
        <v/>
      </c>
      <c r="DM16" s="33" t="str">
        <f>IF($K16="Yes", IF(Indicators!R16&lt;&gt;"", Indicators!R16, ""), "")</f>
        <v/>
      </c>
      <c r="DN16" s="33" t="str">
        <f>IF($K16="Yes", IF(Indicators!S16&lt;&gt;"", Indicators!S16, ""), "")</f>
        <v/>
      </c>
      <c r="DO16" s="33" t="str">
        <f>IF($K16="Yes", IF(Indicators!T16&lt;&gt;"", Indicators!T16, ""), "")</f>
        <v/>
      </c>
      <c r="DP16" s="33" t="str">
        <f>IF($K16="Yes", IF(Indicators!U16&lt;&gt;"", Indicators!U16, ""), "")</f>
        <v/>
      </c>
      <c r="DQ16" s="33" t="str">
        <f>IF($K16="Yes", IF(Indicators!V16&lt;&gt;"", Indicators!V16, ""), "")</f>
        <v/>
      </c>
      <c r="DS16" s="29" t="str">
        <f>IF($K16="Yes", IF(Indicators!X16&lt;&gt;"", Indicators!X16, ""), "")</f>
        <v/>
      </c>
    </row>
    <row r="17" spans="1:123" x14ac:dyDescent="0.25">
      <c r="A17" s="56" t="str">
        <f>Indicators!A17</f>
        <v>District1004</v>
      </c>
      <c r="B17" s="56" t="str">
        <f>Indicators!B17</f>
        <v>School 2</v>
      </c>
      <c r="C17" s="57" t="str">
        <f>Indicators!D17</f>
        <v>Yes</v>
      </c>
      <c r="D17" s="64" t="str">
        <f>IF(AK17="Y", IF(Parameters!B$5="Percentile", Identification!AJ17,Identification!AI17), "")</f>
        <v/>
      </c>
      <c r="E17" s="64" t="str">
        <f>IF(AN17="Y", IF(Parameters!B$6="Percentile", AM17, AL17), "")</f>
        <v/>
      </c>
      <c r="F17" s="57" t="str">
        <f t="shared" si="0"/>
        <v>N</v>
      </c>
      <c r="G17" s="64" t="str">
        <f>IF(AND(F17="Y", AS17="Y"), IF(Parameters!B$7="Percentile", AR17,AQ17), "")</f>
        <v/>
      </c>
      <c r="H17" s="57" t="str">
        <f t="shared" si="1"/>
        <v/>
      </c>
      <c r="I17" s="64" t="str">
        <f>IF(AND(H17="Y", AW17="Y"), IF(Parameters!B$7="Percentile", AV17,AU17), "")</f>
        <v/>
      </c>
      <c r="J17" s="65" t="str">
        <f t="shared" si="2"/>
        <v/>
      </c>
      <c r="K17" s="57" t="str">
        <f t="shared" si="3"/>
        <v>No</v>
      </c>
      <c r="L17" s="87">
        <f t="shared" si="4"/>
        <v>2</v>
      </c>
      <c r="M17" s="57" t="str">
        <f>Identification!BI17</f>
        <v>Y</v>
      </c>
      <c r="N17" s="87" t="str">
        <f t="shared" si="5"/>
        <v/>
      </c>
      <c r="O17" s="88" t="str">
        <f t="shared" si="6"/>
        <v>N</v>
      </c>
      <c r="P17" s="57" t="str">
        <f t="shared" si="7"/>
        <v/>
      </c>
      <c r="Q17" s="57" t="str">
        <f t="shared" si="8"/>
        <v/>
      </c>
      <c r="R17" s="57" t="str">
        <f t="shared" si="9"/>
        <v>No</v>
      </c>
      <c r="S17" s="57" t="str">
        <f t="shared" si="10"/>
        <v/>
      </c>
      <c r="T17" s="57" t="str">
        <f t="shared" si="11"/>
        <v>N</v>
      </c>
      <c r="U17" s="57" t="str">
        <f t="shared" si="12"/>
        <v/>
      </c>
      <c r="V17" s="88" t="str">
        <f t="shared" si="13"/>
        <v/>
      </c>
      <c r="W17" s="57" t="str">
        <f t="shared" si="14"/>
        <v/>
      </c>
      <c r="X17" s="91" t="str">
        <f t="shared" si="15"/>
        <v/>
      </c>
      <c r="Y17" s="58" t="str">
        <f t="shared" si="16"/>
        <v>No</v>
      </c>
      <c r="AA17" s="29" t="str">
        <f t="shared" si="17"/>
        <v>No</v>
      </c>
      <c r="AB17" s="29" t="str">
        <f t="shared" si="18"/>
        <v>No</v>
      </c>
      <c r="AC17" s="29" t="str">
        <f t="shared" si="19"/>
        <v>No</v>
      </c>
      <c r="AE17" s="29" t="str">
        <f t="shared" si="20"/>
        <v/>
      </c>
      <c r="AF17" s="29" t="str">
        <f t="shared" si="21"/>
        <v/>
      </c>
      <c r="AG17" s="29" t="str">
        <f t="shared" si="22"/>
        <v/>
      </c>
      <c r="AI17" s="33">
        <f>IF(C17="Yes",IF(Indicators!E17&lt;&gt;"", Indicators!E17,""),"")</f>
        <v>54.037267100000001</v>
      </c>
      <c r="AJ17" s="33">
        <f t="shared" si="23"/>
        <v>76.099999999999994</v>
      </c>
      <c r="AK17" s="62" t="str">
        <f>IF(Parameters!B$5="Percentile", IF(AJ17&lt;Parameters!C$5, "Y", "N"), IF(AI17&lt;Parameters!C$5, "Y", "N"))</f>
        <v>N</v>
      </c>
      <c r="AL17" s="33" t="str">
        <f>IF(C17="Yes", IF(Indicators!W17&lt;&gt;"", Indicators!W17, ""),"")</f>
        <v/>
      </c>
      <c r="AM17" s="33" t="str">
        <f t="shared" si="24"/>
        <v/>
      </c>
      <c r="AN17" s="33" t="str">
        <f>IF(AL17&lt;&gt;"", IF(Parameters!B$6="Percentile", IF(AM17&lt;Parameters!C$6, "Y", "N"), IF(AL17&lt;Parameters!C$6, "Y", "N")),"")</f>
        <v/>
      </c>
      <c r="AO17" s="47" t="str">
        <f t="shared" si="25"/>
        <v>N</v>
      </c>
      <c r="AQ17" s="33">
        <f>IF(C17="Yes", IF(Indicators!N17&lt;&gt;"", Indicators!N17,""),"")</f>
        <v>114.3115942</v>
      </c>
      <c r="AR17" s="33">
        <f t="shared" si="26"/>
        <v>56.8</v>
      </c>
      <c r="AS17" s="48" t="str">
        <f>IF(Parameters!B$7="Percentile", IF(AR17&lt;Parameters!C$7, "Y", "N"), IF(AQ17&lt;Parameters!C$7, "Y", "N"))</f>
        <v>N</v>
      </c>
      <c r="AU17" s="33">
        <f>IF(C17="Yes", IF(Indicators!X17&lt;&gt;"", Indicators!X17,""),"")</f>
        <v>13.27</v>
      </c>
      <c r="AV17" s="33">
        <f t="shared" si="27"/>
        <v>55.1</v>
      </c>
      <c r="AW17" s="48" t="str">
        <f>IF(Parameters!B$8="Percentile", IF(AV17&lt;Parameters!C$8, "Y", "N"), IF(AU17&gt;Parameters!C$8, "Y", "N"))</f>
        <v>N</v>
      </c>
      <c r="AY17" s="71" t="str">
        <f>IF(Indicators!F17&lt;&gt;"", IF(Indicators!F17&lt;Parameters!F$5, "Y", "N"), "")</f>
        <v>N</v>
      </c>
      <c r="AZ17" s="71" t="str">
        <f>IF(Indicators!G17&lt;&gt;"", IF(Indicators!G17&lt;Parameters!G$5, "Y", "N"), "")</f>
        <v>Y</v>
      </c>
      <c r="BA17" s="71" t="str">
        <f>IF(Indicators!H17&lt;&gt;"", IF(Indicators!H17&lt;Parameters!H$5, "Y", "N"), "")</f>
        <v/>
      </c>
      <c r="BB17" s="71" t="str">
        <f>IF(Indicators!I17&lt;&gt;"", IF(Indicators!I17&lt;Parameters!I$5, "Y", "N"), "")</f>
        <v/>
      </c>
      <c r="BC17" s="71" t="str">
        <f>IF(Indicators!J17&lt;&gt;"", IF(Indicators!J17&lt;Parameters!J$5, "Y", "N"), "")</f>
        <v/>
      </c>
      <c r="BD17" s="71" t="str">
        <f>IF(Indicators!K17&lt;&gt;"", IF(Indicators!K17&lt;Parameters!K$5, "Y", "N"), "")</f>
        <v/>
      </c>
      <c r="BE17" s="71" t="str">
        <f>IF(Indicators!L17&lt;&gt;"", IF(Indicators!L17&lt;Parameters!L$5, "Y", "N"), "")</f>
        <v/>
      </c>
      <c r="BF17" s="71" t="str">
        <f>IF(Indicators!M17&lt;&gt;"", IF(Indicators!M17&lt;Parameters!M$5, "Y", "N"), "")</f>
        <v>Y</v>
      </c>
      <c r="BG17" s="29" t="str">
        <f>IF(Indicators!Q17&lt;&gt;"", IF(Indicators!Q17&lt;Parameters!H$6, "Y", "N"), "")</f>
        <v/>
      </c>
      <c r="BH17" s="29">
        <f t="shared" si="28"/>
        <v>2</v>
      </c>
      <c r="BI17" s="47" t="str">
        <f>IF(K17="No",IF(BH17&gt;=Parameters!C$12, "Y", "N"), "")</f>
        <v>Y</v>
      </c>
      <c r="BK17" s="78">
        <f>IF(AND($BI17="Y", Indicators!O17&lt;&gt;""), _xlfn.PERCENTRANK.EXC(Indicators!O$2:O$210, Indicators!O17)*100, "")</f>
        <v>65.600000000000009</v>
      </c>
      <c r="BL17" s="78" t="str">
        <f>IF(AND($BI17="Y", Indicators!P17&lt;&gt;""), _xlfn.PERCENTRANK.EXC(Indicators!P$2:P$210, Indicators!P17)*100, "")</f>
        <v/>
      </c>
      <c r="BM17" s="78" t="str">
        <f>IF(AND($BI17="Y", Indicators!Q17&lt;&gt;""), _xlfn.PERCENTRANK.EXC(Indicators!Q$2:Q$210, Indicators!Q17)*100, "")</f>
        <v/>
      </c>
      <c r="BN17" s="78" t="str">
        <f>IF(AND($BI17="Y", Indicators!R17&lt;&gt;""), _xlfn.PERCENTRANK.EXC(Indicators!R$2:R$210, Indicators!R17)*100, "")</f>
        <v/>
      </c>
      <c r="BO17" s="78" t="str">
        <f>IF(AND($BI17="Y", Indicators!S17&lt;&gt;""), _xlfn.PERCENTRANK.EXC(Indicators!S$2:S$210, Indicators!S17)*100, "")</f>
        <v/>
      </c>
      <c r="BP17" s="78" t="str">
        <f>IF(AND($BI17="Y", Indicators!T17&lt;&gt;""), _xlfn.PERCENTRANK.EXC(Indicators!T$2:T$210, Indicators!T17)*100, "")</f>
        <v/>
      </c>
      <c r="BQ17" s="78" t="str">
        <f>IF(AND($BI17="Y", Indicators!U17&lt;&gt;""), _xlfn.PERCENTRANK.EXC(Indicators!U$2:U$210, Indicators!U17)*100, "")</f>
        <v/>
      </c>
      <c r="BR17" s="78">
        <f>IF(AND($BI17="Y", Indicators!V17&lt;&gt;""), _xlfn.PERCENTRANK.EXC(Indicators!V$2:V$210, Indicators!V17)*100, "")</f>
        <v>50.2</v>
      </c>
      <c r="BS17" s="81">
        <f t="shared" si="29"/>
        <v>0</v>
      </c>
      <c r="BT17" s="84" t="str">
        <f>IF(BI17="Y", IF(BS17&gt;=Parameters!C$13, "Y", "N"), "")</f>
        <v>N</v>
      </c>
      <c r="BU17" s="29"/>
      <c r="BV17" s="33" t="str">
        <f>IF(BT17="Y", Indicators!X17, "")</f>
        <v/>
      </c>
      <c r="BW17" s="47" t="str">
        <f>IF(BV17&lt;&gt;"", IF(BV17&gt;Parameters!C$14,"Y", "N"), "")</f>
        <v/>
      </c>
      <c r="BY17" s="72" t="str">
        <f>IF(Indicators!F17&lt;&gt;"", IF(Indicators!F17&lt;Parameters!F$18, "Y", "N"), "")</f>
        <v>N</v>
      </c>
      <c r="BZ17" s="72" t="str">
        <f>IF(Indicators!G17&lt;&gt;"", IF(Indicators!G17&lt;Parameters!G$18, "Y", "N"), "")</f>
        <v>Y</v>
      </c>
      <c r="CA17" s="72" t="str">
        <f>IF(Indicators!H17&lt;&gt;"", IF(Indicators!H17&lt;Parameters!H$18, "Y", "N"), "")</f>
        <v/>
      </c>
      <c r="CB17" s="72" t="str">
        <f>IF(Indicators!I17&lt;&gt;"", IF(Indicators!I17&lt;Parameters!I$18, "Y", "N"), "")</f>
        <v/>
      </c>
      <c r="CC17" s="72" t="str">
        <f>IF(Indicators!J17&lt;&gt;"", IF(Indicators!J17&lt;Parameters!J$18, "Y", "N"), "")</f>
        <v/>
      </c>
      <c r="CD17" s="72" t="str">
        <f>IF(Indicators!K17&lt;&gt;"", IF(Indicators!K17&lt;Parameters!K$18, "Y", "N"), "")</f>
        <v/>
      </c>
      <c r="CE17" s="72" t="str">
        <f>IF(Indicators!L17&lt;&gt;"", IF(Indicators!L17&lt;Parameters!L$18, "Y", "N"), "")</f>
        <v/>
      </c>
      <c r="CF17" s="72" t="str">
        <f>IF(Indicators!M17&lt;&gt;"", IF(Indicators!M17&lt;Parameters!M$18, "Y", "N"), "")</f>
        <v>N</v>
      </c>
      <c r="CG17" s="29" t="str">
        <f>IF(Indicators!Q17&lt;&gt;"", IF(Indicators!Q17&lt;Parameters!H$19, "Y", "N"), "")</f>
        <v/>
      </c>
      <c r="CH17" s="29">
        <f t="shared" si="30"/>
        <v>1</v>
      </c>
      <c r="CI17" s="47" t="str">
        <f>IF(AND(K17="No",R17="No"),IF(CH17&gt;=Parameters!C$18, "Y", "N"), "")</f>
        <v>N</v>
      </c>
      <c r="CJ17" s="29"/>
      <c r="CK17" s="29" t="str">
        <f>IF(AND($CI17="Y", Indicators!O17&lt;&gt;""), IF(Indicators!O17&lt;Parameters!F$20, "Y", "N"),"")</f>
        <v/>
      </c>
      <c r="CL17" s="29" t="str">
        <f>IF(AND($CI17="Y", Indicators!P17&lt;&gt;""), IF(Indicators!P17&lt;Parameters!G$20, "Y", "N"),"")</f>
        <v/>
      </c>
      <c r="CM17" s="29" t="str">
        <f>IF(AND($CI17="Y", Indicators!Q17&lt;&gt;""), IF(Indicators!Q17&lt;Parameters!H$20, "Y", "N"),"")</f>
        <v/>
      </c>
      <c r="CN17" s="29" t="str">
        <f>IF(AND($CI17="Y", Indicators!R17&lt;&gt;""), IF(Indicators!R17&lt;Parameters!I$20, "Y", "N"),"")</f>
        <v/>
      </c>
      <c r="CO17" s="29" t="str">
        <f>IF(AND($CI17="Y", Indicators!S17&lt;&gt;""), IF(Indicators!S17&lt;Parameters!J$20, "Y", "N"),"")</f>
        <v/>
      </c>
      <c r="CP17" s="29" t="str">
        <f>IF(AND($CI17="Y", Indicators!T17&lt;&gt;""), IF(Indicators!T17&lt;Parameters!K$20, "Y", "N"),"")</f>
        <v/>
      </c>
      <c r="CQ17" s="29" t="str">
        <f>IF(AND($CI17="Y", Indicators!U17&lt;&gt;""), IF(Indicators!U17&lt;Parameters!L$20, "Y", "N"),"")</f>
        <v/>
      </c>
      <c r="CR17" s="29" t="str">
        <f>IF(AND($CI17="Y", Indicators!V17&lt;&gt;""), IF(Indicators!V17&lt;Parameters!M$20, "Y", "N"),"")</f>
        <v/>
      </c>
      <c r="CS17" s="81" t="str">
        <f t="shared" si="31"/>
        <v/>
      </c>
      <c r="CT17" s="84" t="str">
        <f>IF(CI17="Y", IF(CS17&gt;=Parameters!C$19, "Y", "N"), "")</f>
        <v/>
      </c>
      <c r="CU17" s="29" t="str">
        <f>IF($H17="Yes",#REF!, "")</f>
        <v/>
      </c>
      <c r="CV17" s="78" t="str">
        <f>IF(CT17="Y", Indicators!X17, "")</f>
        <v/>
      </c>
      <c r="CW17" s="34" t="str">
        <f>IF(CV17&lt;&gt;"",IF(CV17&gt;Parameters!C37,"Y","N"), "")</f>
        <v/>
      </c>
      <c r="CY17" s="33" t="str">
        <f>IF($K17="Yes", IF(Indicators!F17&lt;&gt;"", Indicators!F17, ""), "")</f>
        <v/>
      </c>
      <c r="CZ17" s="33" t="str">
        <f>IF($K17="Yes", IF(Indicators!G17&lt;&gt;"", Indicators!G17, ""), "")</f>
        <v/>
      </c>
      <c r="DA17" s="33" t="str">
        <f>IF($K17="Yes", IF(Indicators!H17&lt;&gt;"", Indicators!H17, ""), "")</f>
        <v/>
      </c>
      <c r="DB17" s="33" t="str">
        <f>IF($K17="Yes", IF(Indicators!I17&lt;&gt;"", Indicators!I17, ""), "")</f>
        <v/>
      </c>
      <c r="DC17" s="33" t="str">
        <f>IF($K17="Yes", IF(Indicators!J17&lt;&gt;"", Indicators!J17, ""), "")</f>
        <v/>
      </c>
      <c r="DD17" s="33" t="str">
        <f>IF($K17="Yes", IF(Indicators!K17&lt;&gt;"", Indicators!K17, ""), "")</f>
        <v/>
      </c>
      <c r="DE17" s="33" t="str">
        <f>IF($K17="Yes", IF(Indicators!L17&lt;&gt;"", Indicators!L17, ""), "")</f>
        <v/>
      </c>
      <c r="DF17" s="33" t="str">
        <f>IF($K17="Yes", IF(Indicators!M17&lt;&gt;"", Indicators!M17, ""), "")</f>
        <v/>
      </c>
      <c r="DH17" s="33" t="str">
        <f>IF($K17="Yes", IF(Indicators!W17&lt;&gt;"", Indicators!W17, ""), "")</f>
        <v/>
      </c>
      <c r="DJ17" s="33" t="str">
        <f>IF($K17="Yes", IF(Indicators!O17&lt;&gt;"", Indicators!O17, ""), "")</f>
        <v/>
      </c>
      <c r="DK17" s="33" t="str">
        <f>IF($K17="Yes", IF(Indicators!P17&lt;&gt;"", Indicators!P17, ""), "")</f>
        <v/>
      </c>
      <c r="DL17" s="33" t="str">
        <f>IF($K17="Yes", IF(Indicators!Q17&lt;&gt;"", Indicators!Q17, ""), "")</f>
        <v/>
      </c>
      <c r="DM17" s="33" t="str">
        <f>IF($K17="Yes", IF(Indicators!R17&lt;&gt;"", Indicators!R17, ""), "")</f>
        <v/>
      </c>
      <c r="DN17" s="33" t="str">
        <f>IF($K17="Yes", IF(Indicators!S17&lt;&gt;"", Indicators!S17, ""), "")</f>
        <v/>
      </c>
      <c r="DO17" s="33" t="str">
        <f>IF($K17="Yes", IF(Indicators!T17&lt;&gt;"", Indicators!T17, ""), "")</f>
        <v/>
      </c>
      <c r="DP17" s="33" t="str">
        <f>IF($K17="Yes", IF(Indicators!U17&lt;&gt;"", Indicators!U17, ""), "")</f>
        <v/>
      </c>
      <c r="DQ17" s="33" t="str">
        <f>IF($K17="Yes", IF(Indicators!V17&lt;&gt;"", Indicators!V17, ""), "")</f>
        <v/>
      </c>
      <c r="DS17" s="29" t="str">
        <f>IF($K17="Yes", IF(Indicators!X17&lt;&gt;"", Indicators!X17, ""), "")</f>
        <v/>
      </c>
    </row>
    <row r="18" spans="1:123" x14ac:dyDescent="0.25">
      <c r="A18" s="56" t="str">
        <f>Indicators!A18</f>
        <v>District1004</v>
      </c>
      <c r="B18" s="56" t="str">
        <f>Indicators!B18</f>
        <v>School 3</v>
      </c>
      <c r="C18" s="57" t="str">
        <f>Indicators!D18</f>
        <v>Yes</v>
      </c>
      <c r="D18" s="64">
        <f>IF(AK18="Y", IF(Parameters!B$5="Percentile", Identification!AJ18,Identification!AI18), "")</f>
        <v>40</v>
      </c>
      <c r="E18" s="64" t="str">
        <f>IF(AN18="Y", IF(Parameters!B$6="Percentile", AM18, AL18), "")</f>
        <v/>
      </c>
      <c r="F18" s="57" t="str">
        <f t="shared" si="0"/>
        <v>Y</v>
      </c>
      <c r="G18" s="64" t="str">
        <f>IF(AND(F18="Y", AS18="Y"), IF(Parameters!B$7="Percentile", AR18,AQ18), "")</f>
        <v/>
      </c>
      <c r="H18" s="57" t="str">
        <f t="shared" si="1"/>
        <v>N</v>
      </c>
      <c r="I18" s="64" t="str">
        <f>IF(AND(H18="Y", AW18="Y"), IF(Parameters!B$7="Percentile", AV18,AU18), "")</f>
        <v/>
      </c>
      <c r="J18" s="65" t="str">
        <f t="shared" si="2"/>
        <v/>
      </c>
      <c r="K18" s="57" t="str">
        <f t="shared" si="3"/>
        <v>No</v>
      </c>
      <c r="L18" s="87">
        <f t="shared" si="4"/>
        <v>3</v>
      </c>
      <c r="M18" s="57" t="str">
        <f>Identification!BI18</f>
        <v>Y</v>
      </c>
      <c r="N18" s="87" t="str">
        <f t="shared" si="5"/>
        <v/>
      </c>
      <c r="O18" s="88" t="str">
        <f t="shared" si="6"/>
        <v>N</v>
      </c>
      <c r="P18" s="57" t="str">
        <f t="shared" si="7"/>
        <v/>
      </c>
      <c r="Q18" s="57" t="str">
        <f t="shared" si="8"/>
        <v/>
      </c>
      <c r="R18" s="57" t="str">
        <f t="shared" si="9"/>
        <v>No</v>
      </c>
      <c r="S18" s="57">
        <f t="shared" si="10"/>
        <v>2</v>
      </c>
      <c r="T18" s="57" t="str">
        <f t="shared" si="11"/>
        <v>Y</v>
      </c>
      <c r="U18" s="57">
        <f t="shared" si="12"/>
        <v>3</v>
      </c>
      <c r="V18" s="88" t="str">
        <f t="shared" si="13"/>
        <v>Y</v>
      </c>
      <c r="W18" s="57" t="str">
        <f t="shared" si="14"/>
        <v/>
      </c>
      <c r="X18" s="91" t="str">
        <f t="shared" si="15"/>
        <v>N</v>
      </c>
      <c r="Y18" s="58" t="str">
        <f t="shared" si="16"/>
        <v>No</v>
      </c>
      <c r="AA18" s="29" t="str">
        <f t="shared" si="17"/>
        <v>No</v>
      </c>
      <c r="AB18" s="29" t="str">
        <f t="shared" si="18"/>
        <v>No</v>
      </c>
      <c r="AC18" s="29" t="str">
        <f t="shared" si="19"/>
        <v>No</v>
      </c>
      <c r="AE18" s="29" t="str">
        <f t="shared" si="20"/>
        <v/>
      </c>
      <c r="AF18" s="29" t="str">
        <f t="shared" si="21"/>
        <v/>
      </c>
      <c r="AG18" s="29" t="str">
        <f t="shared" si="22"/>
        <v/>
      </c>
      <c r="AI18" s="33">
        <f>IF(C18="Yes",IF(Indicators!E18&lt;&gt;"", Indicators!E18,""),"")</f>
        <v>40</v>
      </c>
      <c r="AJ18" s="33">
        <f t="shared" si="23"/>
        <v>38</v>
      </c>
      <c r="AK18" s="62" t="str">
        <f>IF(Parameters!B$5="Percentile", IF(AJ18&lt;Parameters!C$5, "Y", "N"), IF(AI18&lt;Parameters!C$5, "Y", "N"))</f>
        <v>Y</v>
      </c>
      <c r="AL18" s="33" t="str">
        <f>IF(C18="Yes", IF(Indicators!W18&lt;&gt;"", Indicators!W18, ""),"")</f>
        <v/>
      </c>
      <c r="AM18" s="33" t="str">
        <f t="shared" si="24"/>
        <v/>
      </c>
      <c r="AN18" s="33" t="str">
        <f>IF(AL18&lt;&gt;"", IF(Parameters!B$6="Percentile", IF(AM18&lt;Parameters!C$6, "Y", "N"), IF(AL18&lt;Parameters!C$6, "Y", "N")),"")</f>
        <v/>
      </c>
      <c r="AO18" s="47" t="str">
        <f t="shared" si="25"/>
        <v>Y</v>
      </c>
      <c r="AQ18" s="33">
        <f>IF(C18="Yes", IF(Indicators!N18&lt;&gt;"", Indicators!N18,""),"")</f>
        <v>102.3529412</v>
      </c>
      <c r="AR18" s="33">
        <f t="shared" si="26"/>
        <v>29.4</v>
      </c>
      <c r="AS18" s="48" t="str">
        <f>IF(Parameters!B$7="Percentile", IF(AR18&lt;Parameters!C$7, "Y", "N"), IF(AQ18&lt;Parameters!C$7, "Y", "N"))</f>
        <v>N</v>
      </c>
      <c r="AU18" s="33">
        <f>IF(C18="Yes", IF(Indicators!X18&lt;&gt;"", Indicators!X18,""),"")</f>
        <v>14.18</v>
      </c>
      <c r="AV18" s="33">
        <f t="shared" si="27"/>
        <v>50.4</v>
      </c>
      <c r="AW18" s="48" t="str">
        <f>IF(Parameters!B$8="Percentile", IF(AV18&lt;Parameters!C$8, "Y", "N"), IF(AU18&gt;Parameters!C$8, "Y", "N"))</f>
        <v>N</v>
      </c>
      <c r="AY18" s="71" t="str">
        <f>IF(Indicators!F18&lt;&gt;"", IF(Indicators!F18&lt;Parameters!F$5, "Y", "N"), "")</f>
        <v>Y</v>
      </c>
      <c r="AZ18" s="71" t="str">
        <f>IF(Indicators!G18&lt;&gt;"", IF(Indicators!G18&lt;Parameters!G$5, "Y", "N"), "")</f>
        <v>Y</v>
      </c>
      <c r="BA18" s="71" t="str">
        <f>IF(Indicators!H18&lt;&gt;"", IF(Indicators!H18&lt;Parameters!H$5, "Y", "N"), "")</f>
        <v/>
      </c>
      <c r="BB18" s="71" t="str">
        <f>IF(Indicators!I18&lt;&gt;"", IF(Indicators!I18&lt;Parameters!I$5, "Y", "N"), "")</f>
        <v/>
      </c>
      <c r="BC18" s="71" t="str">
        <f>IF(Indicators!J18&lt;&gt;"", IF(Indicators!J18&lt;Parameters!J$5, "Y", "N"), "")</f>
        <v/>
      </c>
      <c r="BD18" s="71" t="str">
        <f>IF(Indicators!K18&lt;&gt;"", IF(Indicators!K18&lt;Parameters!K$5, "Y", "N"), "")</f>
        <v/>
      </c>
      <c r="BE18" s="71" t="str">
        <f>IF(Indicators!L18&lt;&gt;"", IF(Indicators!L18&lt;Parameters!L$5, "Y", "N"), "")</f>
        <v/>
      </c>
      <c r="BF18" s="71" t="str">
        <f>IF(Indicators!M18&lt;&gt;"", IF(Indicators!M18&lt;Parameters!M$5, "Y", "N"), "")</f>
        <v>Y</v>
      </c>
      <c r="BG18" s="29" t="str">
        <f>IF(Indicators!Q18&lt;&gt;"", IF(Indicators!Q18&lt;Parameters!H$6, "Y", "N"), "")</f>
        <v/>
      </c>
      <c r="BH18" s="29">
        <f t="shared" si="28"/>
        <v>3</v>
      </c>
      <c r="BI18" s="47" t="str">
        <f>IF(K18="No",IF(BH18&gt;=Parameters!C$12, "Y", "N"), "")</f>
        <v>Y</v>
      </c>
      <c r="BK18" s="78">
        <f>IF(AND($BI18="Y", Indicators!O18&lt;&gt;""), _xlfn.PERCENTRANK.EXC(Indicators!O$2:O$210, Indicators!O18)*100, "")</f>
        <v>33.300000000000004</v>
      </c>
      <c r="BL18" s="78">
        <f>IF(AND($BI18="Y", Indicators!P18&lt;&gt;""), _xlfn.PERCENTRANK.EXC(Indicators!P$2:P$210, Indicators!P18)*100, "")</f>
        <v>38.200000000000003</v>
      </c>
      <c r="BM18" s="78" t="str">
        <f>IF(AND($BI18="Y", Indicators!Q18&lt;&gt;""), _xlfn.PERCENTRANK.EXC(Indicators!Q$2:Q$210, Indicators!Q18)*100, "")</f>
        <v/>
      </c>
      <c r="BN18" s="78" t="str">
        <f>IF(AND($BI18="Y", Indicators!R18&lt;&gt;""), _xlfn.PERCENTRANK.EXC(Indicators!R$2:R$210, Indicators!R18)*100, "")</f>
        <v/>
      </c>
      <c r="BO18" s="78" t="str">
        <f>IF(AND($BI18="Y", Indicators!S18&lt;&gt;""), _xlfn.PERCENTRANK.EXC(Indicators!S$2:S$210, Indicators!S18)*100, "")</f>
        <v/>
      </c>
      <c r="BP18" s="78" t="str">
        <f>IF(AND($BI18="Y", Indicators!T18&lt;&gt;""), _xlfn.PERCENTRANK.EXC(Indicators!T$2:T$210, Indicators!T18)*100, "")</f>
        <v/>
      </c>
      <c r="BQ18" s="78" t="str">
        <f>IF(AND($BI18="Y", Indicators!U18&lt;&gt;""), _xlfn.PERCENTRANK.EXC(Indicators!U$2:U$210, Indicators!U18)*100, "")</f>
        <v/>
      </c>
      <c r="BR18" s="78">
        <f>IF(AND($BI18="Y", Indicators!V18&lt;&gt;""), _xlfn.PERCENTRANK.EXC(Indicators!V$2:V$210, Indicators!V18)*100, "")</f>
        <v>30.8</v>
      </c>
      <c r="BS18" s="81">
        <f t="shared" si="29"/>
        <v>0</v>
      </c>
      <c r="BT18" s="84" t="str">
        <f>IF(BI18="Y", IF(BS18&gt;=Parameters!C$13, "Y", "N"), "")</f>
        <v>N</v>
      </c>
      <c r="BU18" s="29"/>
      <c r="BV18" s="33" t="str">
        <f>IF(BT18="Y", Indicators!X18, "")</f>
        <v/>
      </c>
      <c r="BW18" s="47" t="str">
        <f>IF(BV18&lt;&gt;"", IF(BV18&gt;Parameters!C$14,"Y", "N"), "")</f>
        <v/>
      </c>
      <c r="BY18" s="72" t="str">
        <f>IF(Indicators!F18&lt;&gt;"", IF(Indicators!F18&lt;Parameters!F$18, "Y", "N"), "")</f>
        <v>Y</v>
      </c>
      <c r="BZ18" s="72" t="str">
        <f>IF(Indicators!G18&lt;&gt;"", IF(Indicators!G18&lt;Parameters!G$18, "Y", "N"), "")</f>
        <v>N</v>
      </c>
      <c r="CA18" s="72" t="str">
        <f>IF(Indicators!H18&lt;&gt;"", IF(Indicators!H18&lt;Parameters!H$18, "Y", "N"), "")</f>
        <v/>
      </c>
      <c r="CB18" s="72" t="str">
        <f>IF(Indicators!I18&lt;&gt;"", IF(Indicators!I18&lt;Parameters!I$18, "Y", "N"), "")</f>
        <v/>
      </c>
      <c r="CC18" s="72" t="str">
        <f>IF(Indicators!J18&lt;&gt;"", IF(Indicators!J18&lt;Parameters!J$18, "Y", "N"), "")</f>
        <v/>
      </c>
      <c r="CD18" s="72" t="str">
        <f>IF(Indicators!K18&lt;&gt;"", IF(Indicators!K18&lt;Parameters!K$18, "Y", "N"), "")</f>
        <v/>
      </c>
      <c r="CE18" s="72" t="str">
        <f>IF(Indicators!L18&lt;&gt;"", IF(Indicators!L18&lt;Parameters!L$18, "Y", "N"), "")</f>
        <v/>
      </c>
      <c r="CF18" s="72" t="str">
        <f>IF(Indicators!M18&lt;&gt;"", IF(Indicators!M18&lt;Parameters!M$18, "Y", "N"), "")</f>
        <v>Y</v>
      </c>
      <c r="CG18" s="29" t="str">
        <f>IF(Indicators!Q18&lt;&gt;"", IF(Indicators!Q18&lt;Parameters!H$19, "Y", "N"), "")</f>
        <v/>
      </c>
      <c r="CH18" s="29">
        <f t="shared" si="30"/>
        <v>2</v>
      </c>
      <c r="CI18" s="47" t="str">
        <f>IF(AND(K18="No",R18="No"),IF(CH18&gt;=Parameters!C$18, "Y", "N"), "")</f>
        <v>Y</v>
      </c>
      <c r="CJ18" s="29"/>
      <c r="CK18" s="29" t="str">
        <f>IF(AND($CI18="Y", Indicators!O18&lt;&gt;""), IF(Indicators!O18&lt;Parameters!F$20, "Y", "N"),"")</f>
        <v>Y</v>
      </c>
      <c r="CL18" s="29" t="str">
        <f>IF(AND($CI18="Y", Indicators!P18&lt;&gt;""), IF(Indicators!P18&lt;Parameters!G$20, "Y", "N"),"")</f>
        <v>Y</v>
      </c>
      <c r="CM18" s="29" t="str">
        <f>IF(AND($CI18="Y", Indicators!Q18&lt;&gt;""), IF(Indicators!Q18&lt;Parameters!H$20, "Y", "N"),"")</f>
        <v/>
      </c>
      <c r="CN18" s="29" t="str">
        <f>IF(AND($CI18="Y", Indicators!R18&lt;&gt;""), IF(Indicators!R18&lt;Parameters!I$20, "Y", "N"),"")</f>
        <v/>
      </c>
      <c r="CO18" s="29" t="str">
        <f>IF(AND($CI18="Y", Indicators!S18&lt;&gt;""), IF(Indicators!S18&lt;Parameters!J$20, "Y", "N"),"")</f>
        <v/>
      </c>
      <c r="CP18" s="29" t="str">
        <f>IF(AND($CI18="Y", Indicators!T18&lt;&gt;""), IF(Indicators!T18&lt;Parameters!K$20, "Y", "N"),"")</f>
        <v/>
      </c>
      <c r="CQ18" s="29" t="str">
        <f>IF(AND($CI18="Y", Indicators!U18&lt;&gt;""), IF(Indicators!U18&lt;Parameters!L$20, "Y", "N"),"")</f>
        <v/>
      </c>
      <c r="CR18" s="29" t="str">
        <f>IF(AND($CI18="Y", Indicators!V18&lt;&gt;""), IF(Indicators!V18&lt;Parameters!M$20, "Y", "N"),"")</f>
        <v>Y</v>
      </c>
      <c r="CS18" s="81">
        <f t="shared" si="31"/>
        <v>3</v>
      </c>
      <c r="CT18" s="84" t="str">
        <f>IF(CI18="Y", IF(CS18&gt;=Parameters!C$19, "Y", "N"), "")</f>
        <v>Y</v>
      </c>
      <c r="CU18" s="29" t="str">
        <f>IF($H18="Yes",#REF!, "")</f>
        <v/>
      </c>
      <c r="CV18" s="78">
        <f>IF(CT18="Y", Indicators!X18, "")</f>
        <v>14.18</v>
      </c>
      <c r="CW18" s="34" t="str">
        <f>IF(CV18&lt;&gt;"",IF(CV18&gt;Parameters!C38,"Y","N"), "")</f>
        <v>N</v>
      </c>
      <c r="CY18" s="33" t="str">
        <f>IF($K18="Yes", IF(Indicators!F18&lt;&gt;"", Indicators!F18, ""), "")</f>
        <v/>
      </c>
      <c r="CZ18" s="33" t="str">
        <f>IF($K18="Yes", IF(Indicators!G18&lt;&gt;"", Indicators!G18, ""), "")</f>
        <v/>
      </c>
      <c r="DA18" s="33" t="str">
        <f>IF($K18="Yes", IF(Indicators!H18&lt;&gt;"", Indicators!H18, ""), "")</f>
        <v/>
      </c>
      <c r="DB18" s="33" t="str">
        <f>IF($K18="Yes", IF(Indicators!I18&lt;&gt;"", Indicators!I18, ""), "")</f>
        <v/>
      </c>
      <c r="DC18" s="33" t="str">
        <f>IF($K18="Yes", IF(Indicators!J18&lt;&gt;"", Indicators!J18, ""), "")</f>
        <v/>
      </c>
      <c r="DD18" s="33" t="str">
        <f>IF($K18="Yes", IF(Indicators!K18&lt;&gt;"", Indicators!K18, ""), "")</f>
        <v/>
      </c>
      <c r="DE18" s="33" t="str">
        <f>IF($K18="Yes", IF(Indicators!L18&lt;&gt;"", Indicators!L18, ""), "")</f>
        <v/>
      </c>
      <c r="DF18" s="33" t="str">
        <f>IF($K18="Yes", IF(Indicators!M18&lt;&gt;"", Indicators!M18, ""), "")</f>
        <v/>
      </c>
      <c r="DH18" s="33" t="str">
        <f>IF($K18="Yes", IF(Indicators!W18&lt;&gt;"", Indicators!W18, ""), "")</f>
        <v/>
      </c>
      <c r="DJ18" s="33" t="str">
        <f>IF($K18="Yes", IF(Indicators!O18&lt;&gt;"", Indicators!O18, ""), "")</f>
        <v/>
      </c>
      <c r="DK18" s="33" t="str">
        <f>IF($K18="Yes", IF(Indicators!P18&lt;&gt;"", Indicators!P18, ""), "")</f>
        <v/>
      </c>
      <c r="DL18" s="33" t="str">
        <f>IF($K18="Yes", IF(Indicators!Q18&lt;&gt;"", Indicators!Q18, ""), "")</f>
        <v/>
      </c>
      <c r="DM18" s="33" t="str">
        <f>IF($K18="Yes", IF(Indicators!R18&lt;&gt;"", Indicators!R18, ""), "")</f>
        <v/>
      </c>
      <c r="DN18" s="33" t="str">
        <f>IF($K18="Yes", IF(Indicators!S18&lt;&gt;"", Indicators!S18, ""), "")</f>
        <v/>
      </c>
      <c r="DO18" s="33" t="str">
        <f>IF($K18="Yes", IF(Indicators!T18&lt;&gt;"", Indicators!T18, ""), "")</f>
        <v/>
      </c>
      <c r="DP18" s="33" t="str">
        <f>IF($K18="Yes", IF(Indicators!U18&lt;&gt;"", Indicators!U18, ""), "")</f>
        <v/>
      </c>
      <c r="DQ18" s="33" t="str">
        <f>IF($K18="Yes", IF(Indicators!V18&lt;&gt;"", Indicators!V18, ""), "")</f>
        <v/>
      </c>
      <c r="DS18" s="29" t="str">
        <f>IF($K18="Yes", IF(Indicators!X18&lt;&gt;"", Indicators!X18, ""), "")</f>
        <v/>
      </c>
    </row>
    <row r="19" spans="1:123" x14ac:dyDescent="0.25">
      <c r="A19" s="56" t="str">
        <f>Indicators!A19</f>
        <v>District1004</v>
      </c>
      <c r="B19" s="56" t="str">
        <f>Indicators!B19</f>
        <v>School 4</v>
      </c>
      <c r="C19" s="57" t="str">
        <f>Indicators!D19</f>
        <v>Yes</v>
      </c>
      <c r="D19" s="64">
        <f>IF(AK19="Y", IF(Parameters!B$5="Percentile", Identification!AJ19,Identification!AI19), "")</f>
        <v>43.895348800000001</v>
      </c>
      <c r="E19" s="64" t="str">
        <f>IF(AN19="Y", IF(Parameters!B$6="Percentile", AM19, AL19), "")</f>
        <v/>
      </c>
      <c r="F19" s="57" t="str">
        <f t="shared" si="0"/>
        <v>Y</v>
      </c>
      <c r="G19" s="64" t="str">
        <f>IF(AND(F19="Y", AS19="Y"), IF(Parameters!B$7="Percentile", AR19,AQ19), "")</f>
        <v/>
      </c>
      <c r="H19" s="57" t="str">
        <f t="shared" si="1"/>
        <v>N</v>
      </c>
      <c r="I19" s="64" t="str">
        <f>IF(AND(H19="Y", AW19="Y"), IF(Parameters!B$7="Percentile", AV19,AU19), "")</f>
        <v/>
      </c>
      <c r="J19" s="65" t="str">
        <f t="shared" si="2"/>
        <v/>
      </c>
      <c r="K19" s="57" t="str">
        <f t="shared" si="3"/>
        <v>No</v>
      </c>
      <c r="L19" s="87">
        <f t="shared" si="4"/>
        <v>3</v>
      </c>
      <c r="M19" s="57" t="str">
        <f>Identification!BI19</f>
        <v>Y</v>
      </c>
      <c r="N19" s="87" t="str">
        <f t="shared" si="5"/>
        <v/>
      </c>
      <c r="O19" s="88" t="str">
        <f t="shared" si="6"/>
        <v>N</v>
      </c>
      <c r="P19" s="57" t="str">
        <f t="shared" si="7"/>
        <v/>
      </c>
      <c r="Q19" s="57" t="str">
        <f t="shared" si="8"/>
        <v/>
      </c>
      <c r="R19" s="57" t="str">
        <f t="shared" si="9"/>
        <v>No</v>
      </c>
      <c r="S19" s="57" t="str">
        <f t="shared" si="10"/>
        <v/>
      </c>
      <c r="T19" s="57" t="str">
        <f t="shared" si="11"/>
        <v>N</v>
      </c>
      <c r="U19" s="57" t="str">
        <f t="shared" si="12"/>
        <v/>
      </c>
      <c r="V19" s="88" t="str">
        <f t="shared" si="13"/>
        <v/>
      </c>
      <c r="W19" s="57" t="str">
        <f t="shared" si="14"/>
        <v/>
      </c>
      <c r="X19" s="91" t="str">
        <f t="shared" si="15"/>
        <v/>
      </c>
      <c r="Y19" s="58" t="str">
        <f t="shared" si="16"/>
        <v>No</v>
      </c>
      <c r="AA19" s="29" t="str">
        <f t="shared" si="17"/>
        <v>No</v>
      </c>
      <c r="AB19" s="29" t="str">
        <f t="shared" si="18"/>
        <v>No</v>
      </c>
      <c r="AC19" s="29" t="str">
        <f t="shared" si="19"/>
        <v>No</v>
      </c>
      <c r="AE19" s="29" t="str">
        <f t="shared" si="20"/>
        <v/>
      </c>
      <c r="AF19" s="29" t="str">
        <f t="shared" si="21"/>
        <v/>
      </c>
      <c r="AG19" s="29" t="str">
        <f t="shared" si="22"/>
        <v/>
      </c>
      <c r="AI19" s="33">
        <f>IF(C19="Yes",IF(Indicators!E19&lt;&gt;"", Indicators!E19,""),"")</f>
        <v>43.895348800000001</v>
      </c>
      <c r="AJ19" s="33">
        <f t="shared" si="23"/>
        <v>49.6</v>
      </c>
      <c r="AK19" s="62" t="str">
        <f>IF(Parameters!B$5="Percentile", IF(AJ19&lt;Parameters!C$5, "Y", "N"), IF(AI19&lt;Parameters!C$5, "Y", "N"))</f>
        <v>Y</v>
      </c>
      <c r="AL19" s="33" t="str">
        <f>IF(C19="Yes", IF(Indicators!W19&lt;&gt;"", Indicators!W19, ""),"")</f>
        <v/>
      </c>
      <c r="AM19" s="33" t="str">
        <f t="shared" si="24"/>
        <v/>
      </c>
      <c r="AN19" s="33" t="str">
        <f>IF(AL19&lt;&gt;"", IF(Parameters!B$6="Percentile", IF(AM19&lt;Parameters!C$6, "Y", "N"), IF(AL19&lt;Parameters!C$6, "Y", "N")),"")</f>
        <v/>
      </c>
      <c r="AO19" s="47" t="str">
        <f t="shared" si="25"/>
        <v>Y</v>
      </c>
      <c r="AQ19" s="33">
        <f>IF(C19="Yes", IF(Indicators!N19&lt;&gt;"", Indicators!N19,""),"")</f>
        <v>113.8596491</v>
      </c>
      <c r="AR19" s="33">
        <f t="shared" si="26"/>
        <v>55.400000000000006</v>
      </c>
      <c r="AS19" s="48" t="str">
        <f>IF(Parameters!B$7="Percentile", IF(AR19&lt;Parameters!C$7, "Y", "N"), IF(AQ19&lt;Parameters!C$7, "Y", "N"))</f>
        <v>N</v>
      </c>
      <c r="AU19" s="33">
        <f>IF(C19="Yes", IF(Indicators!X19&lt;&gt;"", Indicators!X19,""),"")</f>
        <v>17.13</v>
      </c>
      <c r="AV19" s="33">
        <f t="shared" si="27"/>
        <v>32.299999999999997</v>
      </c>
      <c r="AW19" s="48" t="str">
        <f>IF(Parameters!B$8="Percentile", IF(AV19&lt;Parameters!C$8, "Y", "N"), IF(AU19&gt;Parameters!C$8, "Y", "N"))</f>
        <v>N</v>
      </c>
      <c r="AY19" s="71" t="str">
        <f>IF(Indicators!F19&lt;&gt;"", IF(Indicators!F19&lt;Parameters!F$5, "Y", "N"), "")</f>
        <v>Y</v>
      </c>
      <c r="AZ19" s="71" t="str">
        <f>IF(Indicators!G19&lt;&gt;"", IF(Indicators!G19&lt;Parameters!G$5, "Y", "N"), "")</f>
        <v>Y</v>
      </c>
      <c r="BA19" s="71" t="str">
        <f>IF(Indicators!H19&lt;&gt;"", IF(Indicators!H19&lt;Parameters!H$5, "Y", "N"), "")</f>
        <v/>
      </c>
      <c r="BB19" s="71" t="str">
        <f>IF(Indicators!I19&lt;&gt;"", IF(Indicators!I19&lt;Parameters!I$5, "Y", "N"), "")</f>
        <v/>
      </c>
      <c r="BC19" s="71" t="str">
        <f>IF(Indicators!J19&lt;&gt;"", IF(Indicators!J19&lt;Parameters!J$5, "Y", "N"), "")</f>
        <v/>
      </c>
      <c r="BD19" s="71" t="str">
        <f>IF(Indicators!K19&lt;&gt;"", IF(Indicators!K19&lt;Parameters!K$5, "Y", "N"), "")</f>
        <v/>
      </c>
      <c r="BE19" s="71" t="str">
        <f>IF(Indicators!L19&lt;&gt;"", IF(Indicators!L19&lt;Parameters!L$5, "Y", "N"), "")</f>
        <v/>
      </c>
      <c r="BF19" s="71" t="str">
        <f>IF(Indicators!M19&lt;&gt;"", IF(Indicators!M19&lt;Parameters!M$5, "Y", "N"), "")</f>
        <v>Y</v>
      </c>
      <c r="BG19" s="29" t="str">
        <f>IF(Indicators!Q19&lt;&gt;"", IF(Indicators!Q19&lt;Parameters!H$6, "Y", "N"), "")</f>
        <v/>
      </c>
      <c r="BH19" s="29">
        <f t="shared" si="28"/>
        <v>3</v>
      </c>
      <c r="BI19" s="47" t="str">
        <f>IF(K19="No",IF(BH19&gt;=Parameters!C$12, "Y", "N"), "")</f>
        <v>Y</v>
      </c>
      <c r="BK19" s="78">
        <f>IF(AND($BI19="Y", Indicators!O19&lt;&gt;""), _xlfn.PERCENTRANK.EXC(Indicators!O$2:O$210, Indicators!O19)*100, "")</f>
        <v>35.9</v>
      </c>
      <c r="BL19" s="78">
        <f>IF(AND($BI19="Y", Indicators!P19&lt;&gt;""), _xlfn.PERCENTRANK.EXC(Indicators!P$2:P$210, Indicators!P19)*100, "")</f>
        <v>51</v>
      </c>
      <c r="BM19" s="78" t="str">
        <f>IF(AND($BI19="Y", Indicators!Q19&lt;&gt;""), _xlfn.PERCENTRANK.EXC(Indicators!Q$2:Q$210, Indicators!Q19)*100, "")</f>
        <v/>
      </c>
      <c r="BN19" s="78" t="str">
        <f>IF(AND($BI19="Y", Indicators!R19&lt;&gt;""), _xlfn.PERCENTRANK.EXC(Indicators!R$2:R$210, Indicators!R19)*100, "")</f>
        <v/>
      </c>
      <c r="BO19" s="78" t="str">
        <f>IF(AND($BI19="Y", Indicators!S19&lt;&gt;""), _xlfn.PERCENTRANK.EXC(Indicators!S$2:S$210, Indicators!S19)*100, "")</f>
        <v/>
      </c>
      <c r="BP19" s="78" t="str">
        <f>IF(AND($BI19="Y", Indicators!T19&lt;&gt;""), _xlfn.PERCENTRANK.EXC(Indicators!T$2:T$210, Indicators!T19)*100, "")</f>
        <v/>
      </c>
      <c r="BQ19" s="78" t="str">
        <f>IF(AND($BI19="Y", Indicators!U19&lt;&gt;""), _xlfn.PERCENTRANK.EXC(Indicators!U$2:U$210, Indicators!U19)*100, "")</f>
        <v/>
      </c>
      <c r="BR19" s="78">
        <f>IF(AND($BI19="Y", Indicators!V19&lt;&gt;""), _xlfn.PERCENTRANK.EXC(Indicators!V$2:V$210, Indicators!V19)*100, "")</f>
        <v>54.2</v>
      </c>
      <c r="BS19" s="81">
        <f t="shared" si="29"/>
        <v>0</v>
      </c>
      <c r="BT19" s="84" t="str">
        <f>IF(BI19="Y", IF(BS19&gt;=Parameters!C$13, "Y", "N"), "")</f>
        <v>N</v>
      </c>
      <c r="BU19" s="29"/>
      <c r="BV19" s="33" t="str">
        <f>IF(BT19="Y", Indicators!X19, "")</f>
        <v/>
      </c>
      <c r="BW19" s="47" t="str">
        <f>IF(BV19&lt;&gt;"", IF(BV19&gt;Parameters!C$14,"Y", "N"), "")</f>
        <v/>
      </c>
      <c r="BY19" s="72" t="str">
        <f>IF(Indicators!F19&lt;&gt;"", IF(Indicators!F19&lt;Parameters!F$18, "Y", "N"), "")</f>
        <v>N</v>
      </c>
      <c r="BZ19" s="72" t="str">
        <f>IF(Indicators!G19&lt;&gt;"", IF(Indicators!G19&lt;Parameters!G$18, "Y", "N"), "")</f>
        <v>N</v>
      </c>
      <c r="CA19" s="72" t="str">
        <f>IF(Indicators!H19&lt;&gt;"", IF(Indicators!H19&lt;Parameters!H$18, "Y", "N"), "")</f>
        <v/>
      </c>
      <c r="CB19" s="72" t="str">
        <f>IF(Indicators!I19&lt;&gt;"", IF(Indicators!I19&lt;Parameters!I$18, "Y", "N"), "")</f>
        <v/>
      </c>
      <c r="CC19" s="72" t="str">
        <f>IF(Indicators!J19&lt;&gt;"", IF(Indicators!J19&lt;Parameters!J$18, "Y", "N"), "")</f>
        <v/>
      </c>
      <c r="CD19" s="72" t="str">
        <f>IF(Indicators!K19&lt;&gt;"", IF(Indicators!K19&lt;Parameters!K$18, "Y", "N"), "")</f>
        <v/>
      </c>
      <c r="CE19" s="72" t="str">
        <f>IF(Indicators!L19&lt;&gt;"", IF(Indicators!L19&lt;Parameters!L$18, "Y", "N"), "")</f>
        <v/>
      </c>
      <c r="CF19" s="72" t="str">
        <f>IF(Indicators!M19&lt;&gt;"", IF(Indicators!M19&lt;Parameters!M$18, "Y", "N"), "")</f>
        <v>N</v>
      </c>
      <c r="CG19" s="29" t="str">
        <f>IF(Indicators!Q19&lt;&gt;"", IF(Indicators!Q19&lt;Parameters!H$19, "Y", "N"), "")</f>
        <v/>
      </c>
      <c r="CH19" s="29">
        <f t="shared" si="30"/>
        <v>0</v>
      </c>
      <c r="CI19" s="47" t="str">
        <f>IF(AND(K19="No",R19="No"),IF(CH19&gt;=Parameters!C$18, "Y", "N"), "")</f>
        <v>N</v>
      </c>
      <c r="CJ19" s="29"/>
      <c r="CK19" s="29" t="str">
        <f>IF(AND($CI19="Y", Indicators!O19&lt;&gt;""), IF(Indicators!O19&lt;Parameters!F$20, "Y", "N"),"")</f>
        <v/>
      </c>
      <c r="CL19" s="29" t="str">
        <f>IF(AND($CI19="Y", Indicators!P19&lt;&gt;""), IF(Indicators!P19&lt;Parameters!G$20, "Y", "N"),"")</f>
        <v/>
      </c>
      <c r="CM19" s="29" t="str">
        <f>IF(AND($CI19="Y", Indicators!Q19&lt;&gt;""), IF(Indicators!Q19&lt;Parameters!H$20, "Y", "N"),"")</f>
        <v/>
      </c>
      <c r="CN19" s="29" t="str">
        <f>IF(AND($CI19="Y", Indicators!R19&lt;&gt;""), IF(Indicators!R19&lt;Parameters!I$20, "Y", "N"),"")</f>
        <v/>
      </c>
      <c r="CO19" s="29" t="str">
        <f>IF(AND($CI19="Y", Indicators!S19&lt;&gt;""), IF(Indicators!S19&lt;Parameters!J$20, "Y", "N"),"")</f>
        <v/>
      </c>
      <c r="CP19" s="29" t="str">
        <f>IF(AND($CI19="Y", Indicators!T19&lt;&gt;""), IF(Indicators!T19&lt;Parameters!K$20, "Y", "N"),"")</f>
        <v/>
      </c>
      <c r="CQ19" s="29" t="str">
        <f>IF(AND($CI19="Y", Indicators!U19&lt;&gt;""), IF(Indicators!U19&lt;Parameters!L$20, "Y", "N"),"")</f>
        <v/>
      </c>
      <c r="CR19" s="29" t="str">
        <f>IF(AND($CI19="Y", Indicators!V19&lt;&gt;""), IF(Indicators!V19&lt;Parameters!M$20, "Y", "N"),"")</f>
        <v/>
      </c>
      <c r="CS19" s="81" t="str">
        <f t="shared" si="31"/>
        <v/>
      </c>
      <c r="CT19" s="84" t="str">
        <f>IF(CI19="Y", IF(CS19&gt;=Parameters!C$19, "Y", "N"), "")</f>
        <v/>
      </c>
      <c r="CU19" s="29" t="str">
        <f>IF($H19="Yes",#REF!, "")</f>
        <v/>
      </c>
      <c r="CV19" s="78" t="str">
        <f>IF(CT19="Y", Indicators!X19, "")</f>
        <v/>
      </c>
      <c r="CW19" s="34" t="str">
        <f>IF(CV19&lt;&gt;"",IF(CV19&gt;Parameters!C39,"Y","N"), "")</f>
        <v/>
      </c>
      <c r="CY19" s="33" t="str">
        <f>IF($K19="Yes", IF(Indicators!F19&lt;&gt;"", Indicators!F19, ""), "")</f>
        <v/>
      </c>
      <c r="CZ19" s="33" t="str">
        <f>IF($K19="Yes", IF(Indicators!G19&lt;&gt;"", Indicators!G19, ""), "")</f>
        <v/>
      </c>
      <c r="DA19" s="33" t="str">
        <f>IF($K19="Yes", IF(Indicators!H19&lt;&gt;"", Indicators!H19, ""), "")</f>
        <v/>
      </c>
      <c r="DB19" s="33" t="str">
        <f>IF($K19="Yes", IF(Indicators!I19&lt;&gt;"", Indicators!I19, ""), "")</f>
        <v/>
      </c>
      <c r="DC19" s="33" t="str">
        <f>IF($K19="Yes", IF(Indicators!J19&lt;&gt;"", Indicators!J19, ""), "")</f>
        <v/>
      </c>
      <c r="DD19" s="33" t="str">
        <f>IF($K19="Yes", IF(Indicators!K19&lt;&gt;"", Indicators!K19, ""), "")</f>
        <v/>
      </c>
      <c r="DE19" s="33" t="str">
        <f>IF($K19="Yes", IF(Indicators!L19&lt;&gt;"", Indicators!L19, ""), "")</f>
        <v/>
      </c>
      <c r="DF19" s="33" t="str">
        <f>IF($K19="Yes", IF(Indicators!M19&lt;&gt;"", Indicators!M19, ""), "")</f>
        <v/>
      </c>
      <c r="DH19" s="33" t="str">
        <f>IF($K19="Yes", IF(Indicators!W19&lt;&gt;"", Indicators!W19, ""), "")</f>
        <v/>
      </c>
      <c r="DJ19" s="33" t="str">
        <f>IF($K19="Yes", IF(Indicators!O19&lt;&gt;"", Indicators!O19, ""), "")</f>
        <v/>
      </c>
      <c r="DK19" s="33" t="str">
        <f>IF($K19="Yes", IF(Indicators!P19&lt;&gt;"", Indicators!P19, ""), "")</f>
        <v/>
      </c>
      <c r="DL19" s="33" t="str">
        <f>IF($K19="Yes", IF(Indicators!Q19&lt;&gt;"", Indicators!Q19, ""), "")</f>
        <v/>
      </c>
      <c r="DM19" s="33" t="str">
        <f>IF($K19="Yes", IF(Indicators!R19&lt;&gt;"", Indicators!R19, ""), "")</f>
        <v/>
      </c>
      <c r="DN19" s="33" t="str">
        <f>IF($K19="Yes", IF(Indicators!S19&lt;&gt;"", Indicators!S19, ""), "")</f>
        <v/>
      </c>
      <c r="DO19" s="33" t="str">
        <f>IF($K19="Yes", IF(Indicators!T19&lt;&gt;"", Indicators!T19, ""), "")</f>
        <v/>
      </c>
      <c r="DP19" s="33" t="str">
        <f>IF($K19="Yes", IF(Indicators!U19&lt;&gt;"", Indicators!U19, ""), "")</f>
        <v/>
      </c>
      <c r="DQ19" s="33" t="str">
        <f>IF($K19="Yes", IF(Indicators!V19&lt;&gt;"", Indicators!V19, ""), "")</f>
        <v/>
      </c>
      <c r="DS19" s="29" t="str">
        <f>IF($K19="Yes", IF(Indicators!X19&lt;&gt;"", Indicators!X19, ""), "")</f>
        <v/>
      </c>
    </row>
    <row r="20" spans="1:123" x14ac:dyDescent="0.25">
      <c r="A20" s="56" t="str">
        <f>Indicators!A20</f>
        <v>District1004</v>
      </c>
      <c r="B20" s="56" t="str">
        <f>Indicators!B20</f>
        <v>School 5</v>
      </c>
      <c r="C20" s="57" t="str">
        <f>Indicators!D20</f>
        <v>Yes</v>
      </c>
      <c r="D20" s="64" t="str">
        <f>IF(AK20="Y", IF(Parameters!B$5="Percentile", Identification!AJ20,Identification!AI20), "")</f>
        <v/>
      </c>
      <c r="E20" s="64" t="str">
        <f>IF(AN20="Y", IF(Parameters!B$6="Percentile", AM20, AL20), "")</f>
        <v/>
      </c>
      <c r="F20" s="57" t="str">
        <f t="shared" si="0"/>
        <v>N</v>
      </c>
      <c r="G20" s="64" t="str">
        <f>IF(AND(F20="Y", AS20="Y"), IF(Parameters!B$7="Percentile", AR20,AQ20), "")</f>
        <v/>
      </c>
      <c r="H20" s="57" t="str">
        <f t="shared" si="1"/>
        <v/>
      </c>
      <c r="I20" s="64" t="str">
        <f>IF(AND(H20="Y", AW20="Y"), IF(Parameters!B$7="Percentile", AV20,AU20), "")</f>
        <v/>
      </c>
      <c r="J20" s="65" t="str">
        <f t="shared" si="2"/>
        <v/>
      </c>
      <c r="K20" s="57" t="str">
        <f t="shared" si="3"/>
        <v>No</v>
      </c>
      <c r="L20" s="87" t="str">
        <f t="shared" si="4"/>
        <v/>
      </c>
      <c r="M20" s="57" t="str">
        <f>Identification!BI20</f>
        <v>N</v>
      </c>
      <c r="N20" s="87" t="str">
        <f t="shared" si="5"/>
        <v/>
      </c>
      <c r="O20" s="88" t="str">
        <f t="shared" si="6"/>
        <v/>
      </c>
      <c r="P20" s="57" t="str">
        <f t="shared" si="7"/>
        <v/>
      </c>
      <c r="Q20" s="57" t="str">
        <f t="shared" si="8"/>
        <v/>
      </c>
      <c r="R20" s="57" t="str">
        <f t="shared" si="9"/>
        <v>No</v>
      </c>
      <c r="S20" s="57" t="str">
        <f t="shared" si="10"/>
        <v/>
      </c>
      <c r="T20" s="57" t="str">
        <f t="shared" si="11"/>
        <v>N</v>
      </c>
      <c r="U20" s="57" t="str">
        <f t="shared" si="12"/>
        <v/>
      </c>
      <c r="V20" s="88" t="str">
        <f t="shared" si="13"/>
        <v/>
      </c>
      <c r="W20" s="57" t="str">
        <f t="shared" si="14"/>
        <v/>
      </c>
      <c r="X20" s="91" t="str">
        <f t="shared" si="15"/>
        <v/>
      </c>
      <c r="Y20" s="58" t="str">
        <f t="shared" si="16"/>
        <v>No</v>
      </c>
      <c r="AA20" s="29" t="str">
        <f t="shared" si="17"/>
        <v>No</v>
      </c>
      <c r="AB20" s="29" t="str">
        <f t="shared" si="18"/>
        <v>No</v>
      </c>
      <c r="AC20" s="29" t="str">
        <f t="shared" si="19"/>
        <v>No</v>
      </c>
      <c r="AE20" s="29" t="str">
        <f t="shared" si="20"/>
        <v/>
      </c>
      <c r="AF20" s="29" t="str">
        <f t="shared" si="21"/>
        <v/>
      </c>
      <c r="AG20" s="29" t="str">
        <f t="shared" si="22"/>
        <v/>
      </c>
      <c r="AI20" s="33">
        <f>IF(C20="Yes",IF(Indicators!E20&lt;&gt;"", Indicators!E20,""),"")</f>
        <v>56.4</v>
      </c>
      <c r="AJ20" s="33">
        <f t="shared" si="23"/>
        <v>81.599999999999994</v>
      </c>
      <c r="AK20" s="62" t="str">
        <f>IF(Parameters!B$5="Percentile", IF(AJ20&lt;Parameters!C$5, "Y", "N"), IF(AI20&lt;Parameters!C$5, "Y", "N"))</f>
        <v>N</v>
      </c>
      <c r="AL20" s="33" t="str">
        <f>IF(C20="Yes", IF(Indicators!W20&lt;&gt;"", Indicators!W20, ""),"")</f>
        <v/>
      </c>
      <c r="AM20" s="33" t="str">
        <f t="shared" si="24"/>
        <v/>
      </c>
      <c r="AN20" s="33" t="str">
        <f>IF(AL20&lt;&gt;"", IF(Parameters!B$6="Percentile", IF(AM20&lt;Parameters!C$6, "Y", "N"), IF(AL20&lt;Parameters!C$6, "Y", "N")),"")</f>
        <v/>
      </c>
      <c r="AO20" s="47" t="str">
        <f t="shared" si="25"/>
        <v>N</v>
      </c>
      <c r="AQ20" s="33">
        <f>IF(C20="Yes", IF(Indicators!N20&lt;&gt;"", Indicators!N20,""),"")</f>
        <v>115.05376339999999</v>
      </c>
      <c r="AR20" s="33">
        <f t="shared" si="26"/>
        <v>60.199999999999996</v>
      </c>
      <c r="AS20" s="48" t="str">
        <f>IF(Parameters!B$7="Percentile", IF(AR20&lt;Parameters!C$7, "Y", "N"), IF(AQ20&lt;Parameters!C$7, "Y", "N"))</f>
        <v>N</v>
      </c>
      <c r="AU20" s="33">
        <f>IF(C20="Yes", IF(Indicators!X20&lt;&gt;"", Indicators!X20,""),"")</f>
        <v>18.59</v>
      </c>
      <c r="AV20" s="33">
        <f t="shared" si="27"/>
        <v>25.599999999999994</v>
      </c>
      <c r="AW20" s="48" t="str">
        <f>IF(Parameters!B$8="Percentile", IF(AV20&lt;Parameters!C$8, "Y", "N"), IF(AU20&gt;Parameters!C$8, "Y", "N"))</f>
        <v>N</v>
      </c>
      <c r="AY20" s="71" t="str">
        <f>IF(Indicators!F20&lt;&gt;"", IF(Indicators!F20&lt;Parameters!F$5, "Y", "N"), "")</f>
        <v>N</v>
      </c>
      <c r="AZ20" s="71" t="str">
        <f>IF(Indicators!G20&lt;&gt;"", IF(Indicators!G20&lt;Parameters!G$5, "Y", "N"), "")</f>
        <v>Y</v>
      </c>
      <c r="BA20" s="71" t="str">
        <f>IF(Indicators!H20&lt;&gt;"", IF(Indicators!H20&lt;Parameters!H$5, "Y", "N"), "")</f>
        <v/>
      </c>
      <c r="BB20" s="71" t="str">
        <f>IF(Indicators!I20&lt;&gt;"", IF(Indicators!I20&lt;Parameters!I$5, "Y", "N"), "")</f>
        <v/>
      </c>
      <c r="BC20" s="71" t="str">
        <f>IF(Indicators!J20&lt;&gt;"", IF(Indicators!J20&lt;Parameters!J$5, "Y", "N"), "")</f>
        <v/>
      </c>
      <c r="BD20" s="71" t="str">
        <f>IF(Indicators!K20&lt;&gt;"", IF(Indicators!K20&lt;Parameters!K$5, "Y", "N"), "")</f>
        <v/>
      </c>
      <c r="BE20" s="71" t="str">
        <f>IF(Indicators!L20&lt;&gt;"", IF(Indicators!L20&lt;Parameters!L$5, "Y", "N"), "")</f>
        <v/>
      </c>
      <c r="BF20" s="71" t="str">
        <f>IF(Indicators!M20&lt;&gt;"", IF(Indicators!M20&lt;Parameters!M$5, "Y", "N"), "")</f>
        <v>N</v>
      </c>
      <c r="BG20" s="29" t="str">
        <f>IF(Indicators!Q20&lt;&gt;"", IF(Indicators!Q20&lt;Parameters!H$6, "Y", "N"), "")</f>
        <v/>
      </c>
      <c r="BH20" s="29">
        <f t="shared" si="28"/>
        <v>1</v>
      </c>
      <c r="BI20" s="47" t="str">
        <f>IF(K20="No",IF(BH20&gt;=Parameters!C$12, "Y", "N"), "")</f>
        <v>N</v>
      </c>
      <c r="BK20" s="78" t="str">
        <f>IF(AND($BI20="Y", Indicators!O20&lt;&gt;""), _xlfn.PERCENTRANK.EXC(Indicators!O$2:O$210, Indicators!O20)*100, "")</f>
        <v/>
      </c>
      <c r="BL20" s="78" t="str">
        <f>IF(AND($BI20="Y", Indicators!P20&lt;&gt;""), _xlfn.PERCENTRANK.EXC(Indicators!P$2:P$210, Indicators!P20)*100, "")</f>
        <v/>
      </c>
      <c r="BM20" s="78" t="str">
        <f>IF(AND($BI20="Y", Indicators!Q20&lt;&gt;""), _xlfn.PERCENTRANK.EXC(Indicators!Q$2:Q$210, Indicators!Q20)*100, "")</f>
        <v/>
      </c>
      <c r="BN20" s="78" t="str">
        <f>IF(AND($BI20="Y", Indicators!R20&lt;&gt;""), _xlfn.PERCENTRANK.EXC(Indicators!R$2:R$210, Indicators!R20)*100, "")</f>
        <v/>
      </c>
      <c r="BO20" s="78" t="str">
        <f>IF(AND($BI20="Y", Indicators!S20&lt;&gt;""), _xlfn.PERCENTRANK.EXC(Indicators!S$2:S$210, Indicators!S20)*100, "")</f>
        <v/>
      </c>
      <c r="BP20" s="78" t="str">
        <f>IF(AND($BI20="Y", Indicators!T20&lt;&gt;""), _xlfn.PERCENTRANK.EXC(Indicators!T$2:T$210, Indicators!T20)*100, "")</f>
        <v/>
      </c>
      <c r="BQ20" s="78" t="str">
        <f>IF(AND($BI20="Y", Indicators!U20&lt;&gt;""), _xlfn.PERCENTRANK.EXC(Indicators!U$2:U$210, Indicators!U20)*100, "")</f>
        <v/>
      </c>
      <c r="BR20" s="78" t="str">
        <f>IF(AND($BI20="Y", Indicators!V20&lt;&gt;""), _xlfn.PERCENTRANK.EXC(Indicators!V$2:V$210, Indicators!V20)*100, "")</f>
        <v/>
      </c>
      <c r="BS20" s="81" t="str">
        <f t="shared" si="29"/>
        <v/>
      </c>
      <c r="BT20" s="84" t="str">
        <f>IF(BI20="Y", IF(BS20&gt;=Parameters!C$13, "Y", "N"), "")</f>
        <v/>
      </c>
      <c r="BU20" s="29"/>
      <c r="BV20" s="33" t="str">
        <f>IF(BT20="Y", Indicators!X20, "")</f>
        <v/>
      </c>
      <c r="BW20" s="47" t="str">
        <f>IF(BV20&lt;&gt;"", IF(BV20&gt;Parameters!C$14,"Y", "N"), "")</f>
        <v/>
      </c>
      <c r="BY20" s="72" t="str">
        <f>IF(Indicators!F20&lt;&gt;"", IF(Indicators!F20&lt;Parameters!F$18, "Y", "N"), "")</f>
        <v>N</v>
      </c>
      <c r="BZ20" s="72" t="str">
        <f>IF(Indicators!G20&lt;&gt;"", IF(Indicators!G20&lt;Parameters!G$18, "Y", "N"), "")</f>
        <v>Y</v>
      </c>
      <c r="CA20" s="72" t="str">
        <f>IF(Indicators!H20&lt;&gt;"", IF(Indicators!H20&lt;Parameters!H$18, "Y", "N"), "")</f>
        <v/>
      </c>
      <c r="CB20" s="72" t="str">
        <f>IF(Indicators!I20&lt;&gt;"", IF(Indicators!I20&lt;Parameters!I$18, "Y", "N"), "")</f>
        <v/>
      </c>
      <c r="CC20" s="72" t="str">
        <f>IF(Indicators!J20&lt;&gt;"", IF(Indicators!J20&lt;Parameters!J$18, "Y", "N"), "")</f>
        <v/>
      </c>
      <c r="CD20" s="72" t="str">
        <f>IF(Indicators!K20&lt;&gt;"", IF(Indicators!K20&lt;Parameters!K$18, "Y", "N"), "")</f>
        <v/>
      </c>
      <c r="CE20" s="72" t="str">
        <f>IF(Indicators!L20&lt;&gt;"", IF(Indicators!L20&lt;Parameters!L$18, "Y", "N"), "")</f>
        <v/>
      </c>
      <c r="CF20" s="72" t="str">
        <f>IF(Indicators!M20&lt;&gt;"", IF(Indicators!M20&lt;Parameters!M$18, "Y", "N"), "")</f>
        <v>N</v>
      </c>
      <c r="CG20" s="29" t="str">
        <f>IF(Indicators!Q20&lt;&gt;"", IF(Indicators!Q20&lt;Parameters!H$19, "Y", "N"), "")</f>
        <v/>
      </c>
      <c r="CH20" s="29">
        <f t="shared" si="30"/>
        <v>1</v>
      </c>
      <c r="CI20" s="47" t="str">
        <f>IF(AND(K20="No",R20="No"),IF(CH20&gt;=Parameters!C$18, "Y", "N"), "")</f>
        <v>N</v>
      </c>
      <c r="CJ20" s="29"/>
      <c r="CK20" s="29" t="str">
        <f>IF(AND($CI20="Y", Indicators!O20&lt;&gt;""), IF(Indicators!O20&lt;Parameters!F$20, "Y", "N"),"")</f>
        <v/>
      </c>
      <c r="CL20" s="29" t="str">
        <f>IF(AND($CI20="Y", Indicators!P20&lt;&gt;""), IF(Indicators!P20&lt;Parameters!G$20, "Y", "N"),"")</f>
        <v/>
      </c>
      <c r="CM20" s="29" t="str">
        <f>IF(AND($CI20="Y", Indicators!Q20&lt;&gt;""), IF(Indicators!Q20&lt;Parameters!H$20, "Y", "N"),"")</f>
        <v/>
      </c>
      <c r="CN20" s="29" t="str">
        <f>IF(AND($CI20="Y", Indicators!R20&lt;&gt;""), IF(Indicators!R20&lt;Parameters!I$20, "Y", "N"),"")</f>
        <v/>
      </c>
      <c r="CO20" s="29" t="str">
        <f>IF(AND($CI20="Y", Indicators!S20&lt;&gt;""), IF(Indicators!S20&lt;Parameters!J$20, "Y", "N"),"")</f>
        <v/>
      </c>
      <c r="CP20" s="29" t="str">
        <f>IF(AND($CI20="Y", Indicators!T20&lt;&gt;""), IF(Indicators!T20&lt;Parameters!K$20, "Y", "N"),"")</f>
        <v/>
      </c>
      <c r="CQ20" s="29" t="str">
        <f>IF(AND($CI20="Y", Indicators!U20&lt;&gt;""), IF(Indicators!U20&lt;Parameters!L$20, "Y", "N"),"")</f>
        <v/>
      </c>
      <c r="CR20" s="29" t="str">
        <f>IF(AND($CI20="Y", Indicators!V20&lt;&gt;""), IF(Indicators!V20&lt;Parameters!M$20, "Y", "N"),"")</f>
        <v/>
      </c>
      <c r="CS20" s="81" t="str">
        <f t="shared" si="31"/>
        <v/>
      </c>
      <c r="CT20" s="84" t="str">
        <f>IF(CI20="Y", IF(CS20&gt;=Parameters!C$19, "Y", "N"), "")</f>
        <v/>
      </c>
      <c r="CU20" s="29" t="str">
        <f>IF($H20="Yes",#REF!, "")</f>
        <v/>
      </c>
      <c r="CV20" s="78" t="str">
        <f>IF(CT20="Y", Indicators!X20, "")</f>
        <v/>
      </c>
      <c r="CW20" s="34" t="str">
        <f>IF(CV20&lt;&gt;"",IF(CV20&gt;Parameters!C40,"Y","N"), "")</f>
        <v/>
      </c>
      <c r="CY20" s="33" t="str">
        <f>IF($K20="Yes", IF(Indicators!F20&lt;&gt;"", Indicators!F20, ""), "")</f>
        <v/>
      </c>
      <c r="CZ20" s="33" t="str">
        <f>IF($K20="Yes", IF(Indicators!G20&lt;&gt;"", Indicators!G20, ""), "")</f>
        <v/>
      </c>
      <c r="DA20" s="33" t="str">
        <f>IF($K20="Yes", IF(Indicators!H20&lt;&gt;"", Indicators!H20, ""), "")</f>
        <v/>
      </c>
      <c r="DB20" s="33" t="str">
        <f>IF($K20="Yes", IF(Indicators!I20&lt;&gt;"", Indicators!I20, ""), "")</f>
        <v/>
      </c>
      <c r="DC20" s="33" t="str">
        <f>IF($K20="Yes", IF(Indicators!J20&lt;&gt;"", Indicators!J20, ""), "")</f>
        <v/>
      </c>
      <c r="DD20" s="33" t="str">
        <f>IF($K20="Yes", IF(Indicators!K20&lt;&gt;"", Indicators!K20, ""), "")</f>
        <v/>
      </c>
      <c r="DE20" s="33" t="str">
        <f>IF($K20="Yes", IF(Indicators!L20&lt;&gt;"", Indicators!L20, ""), "")</f>
        <v/>
      </c>
      <c r="DF20" s="33" t="str">
        <f>IF($K20="Yes", IF(Indicators!M20&lt;&gt;"", Indicators!M20, ""), "")</f>
        <v/>
      </c>
      <c r="DH20" s="33" t="str">
        <f>IF($K20="Yes", IF(Indicators!W20&lt;&gt;"", Indicators!W20, ""), "")</f>
        <v/>
      </c>
      <c r="DJ20" s="33" t="str">
        <f>IF($K20="Yes", IF(Indicators!O20&lt;&gt;"", Indicators!O20, ""), "")</f>
        <v/>
      </c>
      <c r="DK20" s="33" t="str">
        <f>IF($K20="Yes", IF(Indicators!P20&lt;&gt;"", Indicators!P20, ""), "")</f>
        <v/>
      </c>
      <c r="DL20" s="33" t="str">
        <f>IF($K20="Yes", IF(Indicators!Q20&lt;&gt;"", Indicators!Q20, ""), "")</f>
        <v/>
      </c>
      <c r="DM20" s="33" t="str">
        <f>IF($K20="Yes", IF(Indicators!R20&lt;&gt;"", Indicators!R20, ""), "")</f>
        <v/>
      </c>
      <c r="DN20" s="33" t="str">
        <f>IF($K20="Yes", IF(Indicators!S20&lt;&gt;"", Indicators!S20, ""), "")</f>
        <v/>
      </c>
      <c r="DO20" s="33" t="str">
        <f>IF($K20="Yes", IF(Indicators!T20&lt;&gt;"", Indicators!T20, ""), "")</f>
        <v/>
      </c>
      <c r="DP20" s="33" t="str">
        <f>IF($K20="Yes", IF(Indicators!U20&lt;&gt;"", Indicators!U20, ""), "")</f>
        <v/>
      </c>
      <c r="DQ20" s="33" t="str">
        <f>IF($K20="Yes", IF(Indicators!V20&lt;&gt;"", Indicators!V20, ""), "")</f>
        <v/>
      </c>
      <c r="DS20" s="29" t="str">
        <f>IF($K20="Yes", IF(Indicators!X20&lt;&gt;"", Indicators!X20, ""), "")</f>
        <v/>
      </c>
    </row>
    <row r="21" spans="1:123" x14ac:dyDescent="0.25">
      <c r="A21" s="56" t="str">
        <f>Indicators!A21</f>
        <v>District1005</v>
      </c>
      <c r="B21" s="56" t="str">
        <f>Indicators!B21</f>
        <v>School 1</v>
      </c>
      <c r="C21" s="57" t="str">
        <f>Indicators!D21</f>
        <v>Yes</v>
      </c>
      <c r="D21" s="64">
        <f>IF(AK21="Y", IF(Parameters!B$5="Percentile", Identification!AJ21,Identification!AI21), "")</f>
        <v>39.882697899999997</v>
      </c>
      <c r="E21" s="64" t="str">
        <f>IF(AN21="Y", IF(Parameters!B$6="Percentile", AM21, AL21), "")</f>
        <v/>
      </c>
      <c r="F21" s="57" t="str">
        <f t="shared" si="0"/>
        <v>Y</v>
      </c>
      <c r="G21" s="64" t="str">
        <f>IF(AND(F21="Y", AS21="Y"), IF(Parameters!B$7="Percentile", AR21,AQ21), "")</f>
        <v/>
      </c>
      <c r="H21" s="57" t="str">
        <f t="shared" si="1"/>
        <v>N</v>
      </c>
      <c r="I21" s="64" t="str">
        <f>IF(AND(H21="Y", AW21="Y"), IF(Parameters!B$7="Percentile", AV21,AU21), "")</f>
        <v/>
      </c>
      <c r="J21" s="65" t="str">
        <f t="shared" si="2"/>
        <v/>
      </c>
      <c r="K21" s="57" t="str">
        <f t="shared" si="3"/>
        <v>No</v>
      </c>
      <c r="L21" s="87">
        <f t="shared" si="4"/>
        <v>2</v>
      </c>
      <c r="M21" s="57" t="str">
        <f>Identification!BI21</f>
        <v>Y</v>
      </c>
      <c r="N21" s="87" t="str">
        <f t="shared" si="5"/>
        <v/>
      </c>
      <c r="O21" s="88" t="str">
        <f t="shared" si="6"/>
        <v>N</v>
      </c>
      <c r="P21" s="57" t="str">
        <f t="shared" si="7"/>
        <v/>
      </c>
      <c r="Q21" s="57" t="str">
        <f t="shared" si="8"/>
        <v/>
      </c>
      <c r="R21" s="57" t="str">
        <f t="shared" si="9"/>
        <v>No</v>
      </c>
      <c r="S21" s="57" t="str">
        <f t="shared" si="10"/>
        <v/>
      </c>
      <c r="T21" s="57" t="str">
        <f t="shared" si="11"/>
        <v>N</v>
      </c>
      <c r="U21" s="57" t="str">
        <f t="shared" si="12"/>
        <v/>
      </c>
      <c r="V21" s="88" t="str">
        <f t="shared" si="13"/>
        <v/>
      </c>
      <c r="W21" s="57" t="str">
        <f t="shared" si="14"/>
        <v/>
      </c>
      <c r="X21" s="91" t="str">
        <f t="shared" si="15"/>
        <v/>
      </c>
      <c r="Y21" s="58" t="str">
        <f t="shared" si="16"/>
        <v>No</v>
      </c>
      <c r="AA21" s="29" t="str">
        <f t="shared" si="17"/>
        <v>No</v>
      </c>
      <c r="AB21" s="29" t="str">
        <f t="shared" si="18"/>
        <v>No</v>
      </c>
      <c r="AC21" s="29" t="str">
        <f t="shared" si="19"/>
        <v>No</v>
      </c>
      <c r="AE21" s="29" t="str">
        <f t="shared" si="20"/>
        <v/>
      </c>
      <c r="AF21" s="29" t="str">
        <f t="shared" si="21"/>
        <v/>
      </c>
      <c r="AG21" s="29" t="str">
        <f t="shared" si="22"/>
        <v/>
      </c>
      <c r="AI21" s="33">
        <f>IF(C21="Yes",IF(Indicators!E21&lt;&gt;"", Indicators!E21,""),"")</f>
        <v>39.882697899999997</v>
      </c>
      <c r="AJ21" s="33">
        <f t="shared" si="23"/>
        <v>36</v>
      </c>
      <c r="AK21" s="62" t="str">
        <f>IF(Parameters!B$5="Percentile", IF(AJ21&lt;Parameters!C$5, "Y", "N"), IF(AI21&lt;Parameters!C$5, "Y", "N"))</f>
        <v>Y</v>
      </c>
      <c r="AL21" s="33" t="str">
        <f>IF(C21="Yes", IF(Indicators!W21&lt;&gt;"", Indicators!W21, ""),"")</f>
        <v/>
      </c>
      <c r="AM21" s="33" t="str">
        <f t="shared" si="24"/>
        <v/>
      </c>
      <c r="AN21" s="33" t="str">
        <f>IF(AL21&lt;&gt;"", IF(Parameters!B$6="Percentile", IF(AM21&lt;Parameters!C$6, "Y", "N"), IF(AL21&lt;Parameters!C$6, "Y", "N")),"")</f>
        <v/>
      </c>
      <c r="AO21" s="47" t="str">
        <f t="shared" si="25"/>
        <v>Y</v>
      </c>
      <c r="AQ21" s="33">
        <f>IF(C21="Yes", IF(Indicators!N21&lt;&gt;"", Indicators!N21,""),"")</f>
        <v>110.3375527</v>
      </c>
      <c r="AR21" s="33">
        <f t="shared" si="26"/>
        <v>47.9</v>
      </c>
      <c r="AS21" s="48" t="str">
        <f>IF(Parameters!B$7="Percentile", IF(AR21&lt;Parameters!C$7, "Y", "N"), IF(AQ21&lt;Parameters!C$7, "Y", "N"))</f>
        <v>N</v>
      </c>
      <c r="AU21" s="33">
        <f>IF(C21="Yes", IF(Indicators!X21&lt;&gt;"", Indicators!X21,""),"")</f>
        <v>15.19</v>
      </c>
      <c r="AV21" s="33">
        <f t="shared" si="27"/>
        <v>42.300000000000004</v>
      </c>
      <c r="AW21" s="48" t="str">
        <f>IF(Parameters!B$8="Percentile", IF(AV21&lt;Parameters!C$8, "Y", "N"), IF(AU21&gt;Parameters!C$8, "Y", "N"))</f>
        <v>N</v>
      </c>
      <c r="AY21" s="71" t="str">
        <f>IF(Indicators!F21&lt;&gt;"", IF(Indicators!F21&lt;Parameters!F$5, "Y", "N"), "")</f>
        <v>Y</v>
      </c>
      <c r="AZ21" s="71" t="str">
        <f>IF(Indicators!G21&lt;&gt;"", IF(Indicators!G21&lt;Parameters!G$5, "Y", "N"), "")</f>
        <v>N</v>
      </c>
      <c r="BA21" s="71" t="str">
        <f>IF(Indicators!H21&lt;&gt;"", IF(Indicators!H21&lt;Parameters!H$5, "Y", "N"), "")</f>
        <v/>
      </c>
      <c r="BB21" s="71" t="str">
        <f>IF(Indicators!I21&lt;&gt;"", IF(Indicators!I21&lt;Parameters!I$5, "Y", "N"), "")</f>
        <v/>
      </c>
      <c r="BC21" s="71" t="str">
        <f>IF(Indicators!J21&lt;&gt;"", IF(Indicators!J21&lt;Parameters!J$5, "Y", "N"), "")</f>
        <v/>
      </c>
      <c r="BD21" s="71" t="str">
        <f>IF(Indicators!K21&lt;&gt;"", IF(Indicators!K21&lt;Parameters!K$5, "Y", "N"), "")</f>
        <v/>
      </c>
      <c r="BE21" s="71" t="str">
        <f>IF(Indicators!L21&lt;&gt;"", IF(Indicators!L21&lt;Parameters!L$5, "Y", "N"), "")</f>
        <v/>
      </c>
      <c r="BF21" s="71" t="str">
        <f>IF(Indicators!M21&lt;&gt;"", IF(Indicators!M21&lt;Parameters!M$5, "Y", "N"), "")</f>
        <v>Y</v>
      </c>
      <c r="BG21" s="29" t="str">
        <f>IF(Indicators!Q21&lt;&gt;"", IF(Indicators!Q21&lt;Parameters!H$6, "Y", "N"), "")</f>
        <v/>
      </c>
      <c r="BH21" s="29">
        <f t="shared" si="28"/>
        <v>2</v>
      </c>
      <c r="BI21" s="47" t="str">
        <f>IF(K21="No",IF(BH21&gt;=Parameters!C$12, "Y", "N"), "")</f>
        <v>Y</v>
      </c>
      <c r="BK21" s="78">
        <f>IF(AND($BI21="Y", Indicators!O21&lt;&gt;""), _xlfn.PERCENTRANK.EXC(Indicators!O$2:O$210, Indicators!O21)*100, "")</f>
        <v>67.100000000000009</v>
      </c>
      <c r="BL21" s="78">
        <f>IF(AND($BI21="Y", Indicators!P21&lt;&gt;""), _xlfn.PERCENTRANK.EXC(Indicators!P$2:P$210, Indicators!P21)*100, "")</f>
        <v>53.6</v>
      </c>
      <c r="BM21" s="78" t="str">
        <f>IF(AND($BI21="Y", Indicators!Q21&lt;&gt;""), _xlfn.PERCENTRANK.EXC(Indicators!Q$2:Q$210, Indicators!Q21)*100, "")</f>
        <v/>
      </c>
      <c r="BN21" s="78" t="str">
        <f>IF(AND($BI21="Y", Indicators!R21&lt;&gt;""), _xlfn.PERCENTRANK.EXC(Indicators!R$2:R$210, Indicators!R21)*100, "")</f>
        <v/>
      </c>
      <c r="BO21" s="78" t="str">
        <f>IF(AND($BI21="Y", Indicators!S21&lt;&gt;""), _xlfn.PERCENTRANK.EXC(Indicators!S$2:S$210, Indicators!S21)*100, "")</f>
        <v/>
      </c>
      <c r="BP21" s="78" t="str">
        <f>IF(AND($BI21="Y", Indicators!T21&lt;&gt;""), _xlfn.PERCENTRANK.EXC(Indicators!T$2:T$210, Indicators!T21)*100, "")</f>
        <v/>
      </c>
      <c r="BQ21" s="78" t="str">
        <f>IF(AND($BI21="Y", Indicators!U21&lt;&gt;""), _xlfn.PERCENTRANK.EXC(Indicators!U$2:U$210, Indicators!U21)*100, "")</f>
        <v/>
      </c>
      <c r="BR21" s="78">
        <f>IF(AND($BI21="Y", Indicators!V21&lt;&gt;""), _xlfn.PERCENTRANK.EXC(Indicators!V$2:V$210, Indicators!V21)*100, "")</f>
        <v>42.699999999999996</v>
      </c>
      <c r="BS21" s="81">
        <f t="shared" si="29"/>
        <v>0</v>
      </c>
      <c r="BT21" s="84" t="str">
        <f>IF(BI21="Y", IF(BS21&gt;=Parameters!C$13, "Y", "N"), "")</f>
        <v>N</v>
      </c>
      <c r="BU21" s="29"/>
      <c r="BV21" s="33" t="str">
        <f>IF(BT21="Y", Indicators!X21, "")</f>
        <v/>
      </c>
      <c r="BW21" s="47" t="str">
        <f>IF(BV21&lt;&gt;"", IF(BV21&gt;Parameters!C$14,"Y", "N"), "")</f>
        <v/>
      </c>
      <c r="BY21" s="72" t="str">
        <f>IF(Indicators!F21&lt;&gt;"", IF(Indicators!F21&lt;Parameters!F$18, "Y", "N"), "")</f>
        <v>N</v>
      </c>
      <c r="BZ21" s="72" t="str">
        <f>IF(Indicators!G21&lt;&gt;"", IF(Indicators!G21&lt;Parameters!G$18, "Y", "N"), "")</f>
        <v>N</v>
      </c>
      <c r="CA21" s="72" t="str">
        <f>IF(Indicators!H21&lt;&gt;"", IF(Indicators!H21&lt;Parameters!H$18, "Y", "N"), "")</f>
        <v/>
      </c>
      <c r="CB21" s="72" t="str">
        <f>IF(Indicators!I21&lt;&gt;"", IF(Indicators!I21&lt;Parameters!I$18, "Y", "N"), "")</f>
        <v/>
      </c>
      <c r="CC21" s="72" t="str">
        <f>IF(Indicators!J21&lt;&gt;"", IF(Indicators!J21&lt;Parameters!J$18, "Y", "N"), "")</f>
        <v/>
      </c>
      <c r="CD21" s="72" t="str">
        <f>IF(Indicators!K21&lt;&gt;"", IF(Indicators!K21&lt;Parameters!K$18, "Y", "N"), "")</f>
        <v/>
      </c>
      <c r="CE21" s="72" t="str">
        <f>IF(Indicators!L21&lt;&gt;"", IF(Indicators!L21&lt;Parameters!L$18, "Y", "N"), "")</f>
        <v/>
      </c>
      <c r="CF21" s="72" t="str">
        <f>IF(Indicators!M21&lt;&gt;"", IF(Indicators!M21&lt;Parameters!M$18, "Y", "N"), "")</f>
        <v>Y</v>
      </c>
      <c r="CG21" s="29" t="str">
        <f>IF(Indicators!Q21&lt;&gt;"", IF(Indicators!Q21&lt;Parameters!H$19, "Y", "N"), "")</f>
        <v/>
      </c>
      <c r="CH21" s="29">
        <f t="shared" si="30"/>
        <v>1</v>
      </c>
      <c r="CI21" s="47" t="str">
        <f>IF(AND(K21="No",R21="No"),IF(CH21&gt;=Parameters!C$18, "Y", "N"), "")</f>
        <v>N</v>
      </c>
      <c r="CJ21" s="29"/>
      <c r="CK21" s="29" t="str">
        <f>IF(AND($CI21="Y", Indicators!O21&lt;&gt;""), IF(Indicators!O21&lt;Parameters!F$20, "Y", "N"),"")</f>
        <v/>
      </c>
      <c r="CL21" s="29" t="str">
        <f>IF(AND($CI21="Y", Indicators!P21&lt;&gt;""), IF(Indicators!P21&lt;Parameters!G$20, "Y", "N"),"")</f>
        <v/>
      </c>
      <c r="CM21" s="29" t="str">
        <f>IF(AND($CI21="Y", Indicators!Q21&lt;&gt;""), IF(Indicators!Q21&lt;Parameters!H$20, "Y", "N"),"")</f>
        <v/>
      </c>
      <c r="CN21" s="29" t="str">
        <f>IF(AND($CI21="Y", Indicators!R21&lt;&gt;""), IF(Indicators!R21&lt;Parameters!I$20, "Y", "N"),"")</f>
        <v/>
      </c>
      <c r="CO21" s="29" t="str">
        <f>IF(AND($CI21="Y", Indicators!S21&lt;&gt;""), IF(Indicators!S21&lt;Parameters!J$20, "Y", "N"),"")</f>
        <v/>
      </c>
      <c r="CP21" s="29" t="str">
        <f>IF(AND($CI21="Y", Indicators!T21&lt;&gt;""), IF(Indicators!T21&lt;Parameters!K$20, "Y", "N"),"")</f>
        <v/>
      </c>
      <c r="CQ21" s="29" t="str">
        <f>IF(AND($CI21="Y", Indicators!U21&lt;&gt;""), IF(Indicators!U21&lt;Parameters!L$20, "Y", "N"),"")</f>
        <v/>
      </c>
      <c r="CR21" s="29" t="str">
        <f>IF(AND($CI21="Y", Indicators!V21&lt;&gt;""), IF(Indicators!V21&lt;Parameters!M$20, "Y", "N"),"")</f>
        <v/>
      </c>
      <c r="CS21" s="81" t="str">
        <f t="shared" si="31"/>
        <v/>
      </c>
      <c r="CT21" s="84" t="str">
        <f>IF(CI21="Y", IF(CS21&gt;=Parameters!C$19, "Y", "N"), "")</f>
        <v/>
      </c>
      <c r="CU21" s="29" t="str">
        <f>IF($H21="Yes",#REF!, "")</f>
        <v/>
      </c>
      <c r="CV21" s="78" t="str">
        <f>IF(CT21="Y", Indicators!X21, "")</f>
        <v/>
      </c>
      <c r="CW21" s="34" t="str">
        <f>IF(CV21&lt;&gt;"",IF(CV21&gt;Parameters!C41,"Y","N"), "")</f>
        <v/>
      </c>
      <c r="CY21" s="33" t="str">
        <f>IF($K21="Yes", IF(Indicators!F21&lt;&gt;"", Indicators!F21, ""), "")</f>
        <v/>
      </c>
      <c r="CZ21" s="33" t="str">
        <f>IF($K21="Yes", IF(Indicators!G21&lt;&gt;"", Indicators!G21, ""), "")</f>
        <v/>
      </c>
      <c r="DA21" s="33" t="str">
        <f>IF($K21="Yes", IF(Indicators!H21&lt;&gt;"", Indicators!H21, ""), "")</f>
        <v/>
      </c>
      <c r="DB21" s="33" t="str">
        <f>IF($K21="Yes", IF(Indicators!I21&lt;&gt;"", Indicators!I21, ""), "")</f>
        <v/>
      </c>
      <c r="DC21" s="33" t="str">
        <f>IF($K21="Yes", IF(Indicators!J21&lt;&gt;"", Indicators!J21, ""), "")</f>
        <v/>
      </c>
      <c r="DD21" s="33" t="str">
        <f>IF($K21="Yes", IF(Indicators!K21&lt;&gt;"", Indicators!K21, ""), "")</f>
        <v/>
      </c>
      <c r="DE21" s="33" t="str">
        <f>IF($K21="Yes", IF(Indicators!L21&lt;&gt;"", Indicators!L21, ""), "")</f>
        <v/>
      </c>
      <c r="DF21" s="33" t="str">
        <f>IF($K21="Yes", IF(Indicators!M21&lt;&gt;"", Indicators!M21, ""), "")</f>
        <v/>
      </c>
      <c r="DH21" s="33" t="str">
        <f>IF($K21="Yes", IF(Indicators!W21&lt;&gt;"", Indicators!W21, ""), "")</f>
        <v/>
      </c>
      <c r="DJ21" s="33" t="str">
        <f>IF($K21="Yes", IF(Indicators!O21&lt;&gt;"", Indicators!O21, ""), "")</f>
        <v/>
      </c>
      <c r="DK21" s="33" t="str">
        <f>IF($K21="Yes", IF(Indicators!P21&lt;&gt;"", Indicators!P21, ""), "")</f>
        <v/>
      </c>
      <c r="DL21" s="33" t="str">
        <f>IF($K21="Yes", IF(Indicators!Q21&lt;&gt;"", Indicators!Q21, ""), "")</f>
        <v/>
      </c>
      <c r="DM21" s="33" t="str">
        <f>IF($K21="Yes", IF(Indicators!R21&lt;&gt;"", Indicators!R21, ""), "")</f>
        <v/>
      </c>
      <c r="DN21" s="33" t="str">
        <f>IF($K21="Yes", IF(Indicators!S21&lt;&gt;"", Indicators!S21, ""), "")</f>
        <v/>
      </c>
      <c r="DO21" s="33" t="str">
        <f>IF($K21="Yes", IF(Indicators!T21&lt;&gt;"", Indicators!T21, ""), "")</f>
        <v/>
      </c>
      <c r="DP21" s="33" t="str">
        <f>IF($K21="Yes", IF(Indicators!U21&lt;&gt;"", Indicators!U21, ""), "")</f>
        <v/>
      </c>
      <c r="DQ21" s="33" t="str">
        <f>IF($K21="Yes", IF(Indicators!V21&lt;&gt;"", Indicators!V21, ""), "")</f>
        <v/>
      </c>
      <c r="DS21" s="29" t="str">
        <f>IF($K21="Yes", IF(Indicators!X21&lt;&gt;"", Indicators!X21, ""), "")</f>
        <v/>
      </c>
    </row>
    <row r="22" spans="1:123" x14ac:dyDescent="0.25">
      <c r="A22" s="56" t="str">
        <f>Indicators!A22</f>
        <v>District1005</v>
      </c>
      <c r="B22" s="56" t="str">
        <f>Indicators!B22</f>
        <v>School 2</v>
      </c>
      <c r="C22" s="57" t="str">
        <f>Indicators!D22</f>
        <v>Yes</v>
      </c>
      <c r="D22" s="64" t="str">
        <f>IF(AK22="Y", IF(Parameters!B$5="Percentile", Identification!AJ22,Identification!AI22), "")</f>
        <v/>
      </c>
      <c r="E22" s="64" t="str">
        <f>IF(AN22="Y", IF(Parameters!B$6="Percentile", AM22, AL22), "")</f>
        <v/>
      </c>
      <c r="F22" s="57" t="str">
        <f t="shared" si="0"/>
        <v>N</v>
      </c>
      <c r="G22" s="64" t="str">
        <f>IF(AND(F22="Y", AS22="Y"), IF(Parameters!B$7="Percentile", AR22,AQ22), "")</f>
        <v/>
      </c>
      <c r="H22" s="57" t="str">
        <f t="shared" si="1"/>
        <v/>
      </c>
      <c r="I22" s="64" t="str">
        <f>IF(AND(H22="Y", AW22="Y"), IF(Parameters!B$7="Percentile", AV22,AU22), "")</f>
        <v/>
      </c>
      <c r="J22" s="65" t="str">
        <f t="shared" si="2"/>
        <v/>
      </c>
      <c r="K22" s="57" t="str">
        <f t="shared" si="3"/>
        <v>No</v>
      </c>
      <c r="L22" s="87" t="str">
        <f t="shared" si="4"/>
        <v/>
      </c>
      <c r="M22" s="57" t="str">
        <f>Identification!BI22</f>
        <v>N</v>
      </c>
      <c r="N22" s="87" t="str">
        <f t="shared" si="5"/>
        <v/>
      </c>
      <c r="O22" s="88" t="str">
        <f t="shared" si="6"/>
        <v/>
      </c>
      <c r="P22" s="57" t="str">
        <f t="shared" si="7"/>
        <v/>
      </c>
      <c r="Q22" s="57" t="str">
        <f t="shared" si="8"/>
        <v/>
      </c>
      <c r="R22" s="57" t="str">
        <f t="shared" si="9"/>
        <v>No</v>
      </c>
      <c r="S22" s="57" t="str">
        <f t="shared" si="10"/>
        <v/>
      </c>
      <c r="T22" s="57" t="str">
        <f t="shared" si="11"/>
        <v>N</v>
      </c>
      <c r="U22" s="57" t="str">
        <f t="shared" si="12"/>
        <v/>
      </c>
      <c r="V22" s="88" t="str">
        <f t="shared" si="13"/>
        <v/>
      </c>
      <c r="W22" s="57" t="str">
        <f t="shared" si="14"/>
        <v/>
      </c>
      <c r="X22" s="91" t="str">
        <f t="shared" si="15"/>
        <v/>
      </c>
      <c r="Y22" s="58" t="str">
        <f t="shared" si="16"/>
        <v>No</v>
      </c>
      <c r="AA22" s="29" t="str">
        <f t="shared" si="17"/>
        <v>No</v>
      </c>
      <c r="AB22" s="29" t="str">
        <f t="shared" si="18"/>
        <v>No</v>
      </c>
      <c r="AC22" s="29" t="str">
        <f t="shared" si="19"/>
        <v>No</v>
      </c>
      <c r="AE22" s="29" t="str">
        <f t="shared" si="20"/>
        <v/>
      </c>
      <c r="AF22" s="29" t="str">
        <f t="shared" si="21"/>
        <v/>
      </c>
      <c r="AG22" s="29" t="str">
        <f t="shared" si="22"/>
        <v/>
      </c>
      <c r="AI22" s="33">
        <f>IF(C22="Yes",IF(Indicators!E22&lt;&gt;"", Indicators!E22,""),"")</f>
        <v>54.022988499999997</v>
      </c>
      <c r="AJ22" s="33">
        <f t="shared" si="23"/>
        <v>75.5</v>
      </c>
      <c r="AK22" s="62" t="str">
        <f>IF(Parameters!B$5="Percentile", IF(AJ22&lt;Parameters!C$5, "Y", "N"), IF(AI22&lt;Parameters!C$5, "Y", "N"))</f>
        <v>N</v>
      </c>
      <c r="AL22" s="33" t="str">
        <f>IF(C22="Yes", IF(Indicators!W22&lt;&gt;"", Indicators!W22, ""),"")</f>
        <v/>
      </c>
      <c r="AM22" s="33" t="str">
        <f t="shared" si="24"/>
        <v/>
      </c>
      <c r="AN22" s="33" t="str">
        <f>IF(AL22&lt;&gt;"", IF(Parameters!B$6="Percentile", IF(AM22&lt;Parameters!C$6, "Y", "N"), IF(AL22&lt;Parameters!C$6, "Y", "N")),"")</f>
        <v/>
      </c>
      <c r="AO22" s="47" t="str">
        <f t="shared" si="25"/>
        <v>N</v>
      </c>
      <c r="AQ22" s="33">
        <f>IF(C22="Yes", IF(Indicators!N22&lt;&gt;"", Indicators!N22,""),"")</f>
        <v>96.721311499999999</v>
      </c>
      <c r="AR22" s="33">
        <f t="shared" si="26"/>
        <v>15</v>
      </c>
      <c r="AS22" s="48" t="str">
        <f>IF(Parameters!B$7="Percentile", IF(AR22&lt;Parameters!C$7, "Y", "N"), IF(AQ22&lt;Parameters!C$7, "Y", "N"))</f>
        <v>Y</v>
      </c>
      <c r="AU22" s="33">
        <f>IF(C22="Yes", IF(Indicators!X22&lt;&gt;"", Indicators!X22,""),"")</f>
        <v>16.3</v>
      </c>
      <c r="AV22" s="33">
        <f t="shared" si="27"/>
        <v>37.6</v>
      </c>
      <c r="AW22" s="48" t="str">
        <f>IF(Parameters!B$8="Percentile", IF(AV22&lt;Parameters!C$8, "Y", "N"), IF(AU22&gt;Parameters!C$8, "Y", "N"))</f>
        <v>N</v>
      </c>
      <c r="AY22" s="71" t="str">
        <f>IF(Indicators!F22&lt;&gt;"", IF(Indicators!F22&lt;Parameters!F$5, "Y", "N"), "")</f>
        <v>N</v>
      </c>
      <c r="AZ22" s="71" t="str">
        <f>IF(Indicators!G22&lt;&gt;"", IF(Indicators!G22&lt;Parameters!G$5, "Y", "N"), "")</f>
        <v/>
      </c>
      <c r="BA22" s="71" t="str">
        <f>IF(Indicators!H22&lt;&gt;"", IF(Indicators!H22&lt;Parameters!H$5, "Y", "N"), "")</f>
        <v/>
      </c>
      <c r="BB22" s="71" t="str">
        <f>IF(Indicators!I22&lt;&gt;"", IF(Indicators!I22&lt;Parameters!I$5, "Y", "N"), "")</f>
        <v/>
      </c>
      <c r="BC22" s="71" t="str">
        <f>IF(Indicators!J22&lt;&gt;"", IF(Indicators!J22&lt;Parameters!J$5, "Y", "N"), "")</f>
        <v/>
      </c>
      <c r="BD22" s="71" t="str">
        <f>IF(Indicators!K22&lt;&gt;"", IF(Indicators!K22&lt;Parameters!K$5, "Y", "N"), "")</f>
        <v/>
      </c>
      <c r="BE22" s="71" t="str">
        <f>IF(Indicators!L22&lt;&gt;"", IF(Indicators!L22&lt;Parameters!L$5, "Y", "N"), "")</f>
        <v/>
      </c>
      <c r="BF22" s="71" t="str">
        <f>IF(Indicators!M22&lt;&gt;"", IF(Indicators!M22&lt;Parameters!M$5, "Y", "N"), "")</f>
        <v>N</v>
      </c>
      <c r="BG22" s="29" t="str">
        <f>IF(Indicators!Q22&lt;&gt;"", IF(Indicators!Q22&lt;Parameters!H$6, "Y", "N"), "")</f>
        <v/>
      </c>
      <c r="BH22" s="29">
        <f t="shared" si="28"/>
        <v>0</v>
      </c>
      <c r="BI22" s="47" t="str">
        <f>IF(K22="No",IF(BH22&gt;=Parameters!C$12, "Y", "N"), "")</f>
        <v>N</v>
      </c>
      <c r="BK22" s="78" t="str">
        <f>IF(AND($BI22="Y", Indicators!O22&lt;&gt;""), _xlfn.PERCENTRANK.EXC(Indicators!O$2:O$210, Indicators!O22)*100, "")</f>
        <v/>
      </c>
      <c r="BL22" s="78" t="str">
        <f>IF(AND($BI22="Y", Indicators!P22&lt;&gt;""), _xlfn.PERCENTRANK.EXC(Indicators!P$2:P$210, Indicators!P22)*100, "")</f>
        <v/>
      </c>
      <c r="BM22" s="78" t="str">
        <f>IF(AND($BI22="Y", Indicators!Q22&lt;&gt;""), _xlfn.PERCENTRANK.EXC(Indicators!Q$2:Q$210, Indicators!Q22)*100, "")</f>
        <v/>
      </c>
      <c r="BN22" s="78" t="str">
        <f>IF(AND($BI22="Y", Indicators!R22&lt;&gt;""), _xlfn.PERCENTRANK.EXC(Indicators!R$2:R$210, Indicators!R22)*100, "")</f>
        <v/>
      </c>
      <c r="BO22" s="78" t="str">
        <f>IF(AND($BI22="Y", Indicators!S22&lt;&gt;""), _xlfn.PERCENTRANK.EXC(Indicators!S$2:S$210, Indicators!S22)*100, "")</f>
        <v/>
      </c>
      <c r="BP22" s="78" t="str">
        <f>IF(AND($BI22="Y", Indicators!T22&lt;&gt;""), _xlfn.PERCENTRANK.EXC(Indicators!T$2:T$210, Indicators!T22)*100, "")</f>
        <v/>
      </c>
      <c r="BQ22" s="78" t="str">
        <f>IF(AND($BI22="Y", Indicators!U22&lt;&gt;""), _xlfn.PERCENTRANK.EXC(Indicators!U$2:U$210, Indicators!U22)*100, "")</f>
        <v/>
      </c>
      <c r="BR22" s="78" t="str">
        <f>IF(AND($BI22="Y", Indicators!V22&lt;&gt;""), _xlfn.PERCENTRANK.EXC(Indicators!V$2:V$210, Indicators!V22)*100, "")</f>
        <v/>
      </c>
      <c r="BS22" s="81" t="str">
        <f t="shared" si="29"/>
        <v/>
      </c>
      <c r="BT22" s="84" t="str">
        <f>IF(BI22="Y", IF(BS22&gt;=Parameters!C$13, "Y", "N"), "")</f>
        <v/>
      </c>
      <c r="BU22" s="29"/>
      <c r="BV22" s="33" t="str">
        <f>IF(BT22="Y", Indicators!X22, "")</f>
        <v/>
      </c>
      <c r="BW22" s="47" t="str">
        <f>IF(BV22&lt;&gt;"", IF(BV22&gt;Parameters!C$14,"Y", "N"), "")</f>
        <v/>
      </c>
      <c r="BY22" s="72" t="str">
        <f>IF(Indicators!F22&lt;&gt;"", IF(Indicators!F22&lt;Parameters!F$18, "Y", "N"), "")</f>
        <v>N</v>
      </c>
      <c r="BZ22" s="72" t="str">
        <f>IF(Indicators!G22&lt;&gt;"", IF(Indicators!G22&lt;Parameters!G$18, "Y", "N"), "")</f>
        <v/>
      </c>
      <c r="CA22" s="72" t="str">
        <f>IF(Indicators!H22&lt;&gt;"", IF(Indicators!H22&lt;Parameters!H$18, "Y", "N"), "")</f>
        <v/>
      </c>
      <c r="CB22" s="72" t="str">
        <f>IF(Indicators!I22&lt;&gt;"", IF(Indicators!I22&lt;Parameters!I$18, "Y", "N"), "")</f>
        <v/>
      </c>
      <c r="CC22" s="72" t="str">
        <f>IF(Indicators!J22&lt;&gt;"", IF(Indicators!J22&lt;Parameters!J$18, "Y", "N"), "")</f>
        <v/>
      </c>
      <c r="CD22" s="72" t="str">
        <f>IF(Indicators!K22&lt;&gt;"", IF(Indicators!K22&lt;Parameters!K$18, "Y", "N"), "")</f>
        <v/>
      </c>
      <c r="CE22" s="72" t="str">
        <f>IF(Indicators!L22&lt;&gt;"", IF(Indicators!L22&lt;Parameters!L$18, "Y", "N"), "")</f>
        <v/>
      </c>
      <c r="CF22" s="72" t="str">
        <f>IF(Indicators!M22&lt;&gt;"", IF(Indicators!M22&lt;Parameters!M$18, "Y", "N"), "")</f>
        <v>N</v>
      </c>
      <c r="CG22" s="29" t="str">
        <f>IF(Indicators!Q22&lt;&gt;"", IF(Indicators!Q22&lt;Parameters!H$19, "Y", "N"), "")</f>
        <v/>
      </c>
      <c r="CH22" s="29">
        <f t="shared" si="30"/>
        <v>0</v>
      </c>
      <c r="CI22" s="47" t="str">
        <f>IF(AND(K22="No",R22="No"),IF(CH22&gt;=Parameters!C$18, "Y", "N"), "")</f>
        <v>N</v>
      </c>
      <c r="CJ22" s="29"/>
      <c r="CK22" s="29" t="str">
        <f>IF(AND($CI22="Y", Indicators!O22&lt;&gt;""), IF(Indicators!O22&lt;Parameters!F$20, "Y", "N"),"")</f>
        <v/>
      </c>
      <c r="CL22" s="29" t="str">
        <f>IF(AND($CI22="Y", Indicators!P22&lt;&gt;""), IF(Indicators!P22&lt;Parameters!G$20, "Y", "N"),"")</f>
        <v/>
      </c>
      <c r="CM22" s="29" t="str">
        <f>IF(AND($CI22="Y", Indicators!Q22&lt;&gt;""), IF(Indicators!Q22&lt;Parameters!H$20, "Y", "N"),"")</f>
        <v/>
      </c>
      <c r="CN22" s="29" t="str">
        <f>IF(AND($CI22="Y", Indicators!R22&lt;&gt;""), IF(Indicators!R22&lt;Parameters!I$20, "Y", "N"),"")</f>
        <v/>
      </c>
      <c r="CO22" s="29" t="str">
        <f>IF(AND($CI22="Y", Indicators!S22&lt;&gt;""), IF(Indicators!S22&lt;Parameters!J$20, "Y", "N"),"")</f>
        <v/>
      </c>
      <c r="CP22" s="29" t="str">
        <f>IF(AND($CI22="Y", Indicators!T22&lt;&gt;""), IF(Indicators!T22&lt;Parameters!K$20, "Y", "N"),"")</f>
        <v/>
      </c>
      <c r="CQ22" s="29" t="str">
        <f>IF(AND($CI22="Y", Indicators!U22&lt;&gt;""), IF(Indicators!U22&lt;Parameters!L$20, "Y", "N"),"")</f>
        <v/>
      </c>
      <c r="CR22" s="29" t="str">
        <f>IF(AND($CI22="Y", Indicators!V22&lt;&gt;""), IF(Indicators!V22&lt;Parameters!M$20, "Y", "N"),"")</f>
        <v/>
      </c>
      <c r="CS22" s="81" t="str">
        <f t="shared" si="31"/>
        <v/>
      </c>
      <c r="CT22" s="84" t="str">
        <f>IF(CI22="Y", IF(CS22&gt;=Parameters!C$19, "Y", "N"), "")</f>
        <v/>
      </c>
      <c r="CU22" s="29" t="str">
        <f>IF($H22="Yes",#REF!, "")</f>
        <v/>
      </c>
      <c r="CV22" s="78" t="str">
        <f>IF(CT22="Y", Indicators!X22, "")</f>
        <v/>
      </c>
      <c r="CW22" s="34" t="str">
        <f>IF(CV22&lt;&gt;"",IF(CV22&gt;Parameters!C42,"Y","N"), "")</f>
        <v/>
      </c>
      <c r="CY22" s="33" t="str">
        <f>IF($K22="Yes", IF(Indicators!F22&lt;&gt;"", Indicators!F22, ""), "")</f>
        <v/>
      </c>
      <c r="CZ22" s="33" t="str">
        <f>IF($K22="Yes", IF(Indicators!G22&lt;&gt;"", Indicators!G22, ""), "")</f>
        <v/>
      </c>
      <c r="DA22" s="33" t="str">
        <f>IF($K22="Yes", IF(Indicators!H22&lt;&gt;"", Indicators!H22, ""), "")</f>
        <v/>
      </c>
      <c r="DB22" s="33" t="str">
        <f>IF($K22="Yes", IF(Indicators!I22&lt;&gt;"", Indicators!I22, ""), "")</f>
        <v/>
      </c>
      <c r="DC22" s="33" t="str">
        <f>IF($K22="Yes", IF(Indicators!J22&lt;&gt;"", Indicators!J22, ""), "")</f>
        <v/>
      </c>
      <c r="DD22" s="33" t="str">
        <f>IF($K22="Yes", IF(Indicators!K22&lt;&gt;"", Indicators!K22, ""), "")</f>
        <v/>
      </c>
      <c r="DE22" s="33" t="str">
        <f>IF($K22="Yes", IF(Indicators!L22&lt;&gt;"", Indicators!L22, ""), "")</f>
        <v/>
      </c>
      <c r="DF22" s="33" t="str">
        <f>IF($K22="Yes", IF(Indicators!M22&lt;&gt;"", Indicators!M22, ""), "")</f>
        <v/>
      </c>
      <c r="DH22" s="33" t="str">
        <f>IF($K22="Yes", IF(Indicators!W22&lt;&gt;"", Indicators!W22, ""), "")</f>
        <v/>
      </c>
      <c r="DJ22" s="33" t="str">
        <f>IF($K22="Yes", IF(Indicators!O22&lt;&gt;"", Indicators!O22, ""), "")</f>
        <v/>
      </c>
      <c r="DK22" s="33" t="str">
        <f>IF($K22="Yes", IF(Indicators!P22&lt;&gt;"", Indicators!P22, ""), "")</f>
        <v/>
      </c>
      <c r="DL22" s="33" t="str">
        <f>IF($K22="Yes", IF(Indicators!Q22&lt;&gt;"", Indicators!Q22, ""), "")</f>
        <v/>
      </c>
      <c r="DM22" s="33" t="str">
        <f>IF($K22="Yes", IF(Indicators!R22&lt;&gt;"", Indicators!R22, ""), "")</f>
        <v/>
      </c>
      <c r="DN22" s="33" t="str">
        <f>IF($K22="Yes", IF(Indicators!S22&lt;&gt;"", Indicators!S22, ""), "")</f>
        <v/>
      </c>
      <c r="DO22" s="33" t="str">
        <f>IF($K22="Yes", IF(Indicators!T22&lt;&gt;"", Indicators!T22, ""), "")</f>
        <v/>
      </c>
      <c r="DP22" s="33" t="str">
        <f>IF($K22="Yes", IF(Indicators!U22&lt;&gt;"", Indicators!U22, ""), "")</f>
        <v/>
      </c>
      <c r="DQ22" s="33" t="str">
        <f>IF($K22="Yes", IF(Indicators!V22&lt;&gt;"", Indicators!V22, ""), "")</f>
        <v/>
      </c>
      <c r="DS22" s="29" t="str">
        <f>IF($K22="Yes", IF(Indicators!X22&lt;&gt;"", Indicators!X22, ""), "")</f>
        <v/>
      </c>
    </row>
    <row r="23" spans="1:123" x14ac:dyDescent="0.25">
      <c r="A23" s="56" t="str">
        <f>Indicators!A23</f>
        <v>District1005</v>
      </c>
      <c r="B23" s="56" t="str">
        <f>Indicators!B23</f>
        <v>School 3</v>
      </c>
      <c r="C23" s="57" t="str">
        <f>Indicators!D23</f>
        <v>Yes</v>
      </c>
      <c r="D23" s="64">
        <f>IF(AK23="Y", IF(Parameters!B$5="Percentile", Identification!AJ23,Identification!AI23), "")</f>
        <v>30.882352900000001</v>
      </c>
      <c r="E23" s="64" t="str">
        <f>IF(AN23="Y", IF(Parameters!B$6="Percentile", AM23, AL23), "")</f>
        <v/>
      </c>
      <c r="F23" s="57" t="str">
        <f t="shared" si="0"/>
        <v>Y</v>
      </c>
      <c r="G23" s="64" t="str">
        <f>IF(AND(F23="Y", AS23="Y"), IF(Parameters!B$7="Percentile", AR23,AQ23), "")</f>
        <v/>
      </c>
      <c r="H23" s="57" t="str">
        <f t="shared" si="1"/>
        <v>N</v>
      </c>
      <c r="I23" s="64" t="str">
        <f>IF(AND(H23="Y", AW23="Y"), IF(Parameters!B$7="Percentile", AV23,AU23), "")</f>
        <v/>
      </c>
      <c r="J23" s="65" t="str">
        <f t="shared" si="2"/>
        <v/>
      </c>
      <c r="K23" s="57" t="str">
        <f t="shared" si="3"/>
        <v>No</v>
      </c>
      <c r="L23" s="87">
        <f t="shared" si="4"/>
        <v>2</v>
      </c>
      <c r="M23" s="57" t="str">
        <f>Identification!BI23</f>
        <v>Y</v>
      </c>
      <c r="N23" s="87" t="str">
        <f t="shared" si="5"/>
        <v/>
      </c>
      <c r="O23" s="88" t="str">
        <f t="shared" si="6"/>
        <v>N</v>
      </c>
      <c r="P23" s="57" t="str">
        <f t="shared" si="7"/>
        <v/>
      </c>
      <c r="Q23" s="57" t="str">
        <f t="shared" si="8"/>
        <v/>
      </c>
      <c r="R23" s="57" t="str">
        <f t="shared" si="9"/>
        <v>No</v>
      </c>
      <c r="S23" s="57">
        <f t="shared" si="10"/>
        <v>2</v>
      </c>
      <c r="T23" s="57" t="str">
        <f t="shared" si="11"/>
        <v>Y</v>
      </c>
      <c r="U23" s="57" t="str">
        <f t="shared" si="12"/>
        <v/>
      </c>
      <c r="V23" s="88" t="str">
        <f t="shared" si="13"/>
        <v>N</v>
      </c>
      <c r="W23" s="57" t="str">
        <f t="shared" si="14"/>
        <v/>
      </c>
      <c r="X23" s="91" t="str">
        <f t="shared" si="15"/>
        <v/>
      </c>
      <c r="Y23" s="58" t="str">
        <f t="shared" si="16"/>
        <v>No</v>
      </c>
      <c r="AA23" s="29" t="str">
        <f t="shared" si="17"/>
        <v>No</v>
      </c>
      <c r="AB23" s="29" t="str">
        <f t="shared" si="18"/>
        <v>No</v>
      </c>
      <c r="AC23" s="29" t="str">
        <f t="shared" si="19"/>
        <v>No</v>
      </c>
      <c r="AE23" s="29" t="str">
        <f t="shared" si="20"/>
        <v/>
      </c>
      <c r="AF23" s="29" t="str">
        <f t="shared" si="21"/>
        <v/>
      </c>
      <c r="AG23" s="29" t="str">
        <f t="shared" si="22"/>
        <v/>
      </c>
      <c r="AI23" s="33">
        <f>IF(C23="Yes",IF(Indicators!E23&lt;&gt;"", Indicators!E23,""),"")</f>
        <v>30.882352900000001</v>
      </c>
      <c r="AJ23" s="33">
        <f t="shared" si="23"/>
        <v>13.600000000000001</v>
      </c>
      <c r="AK23" s="62" t="str">
        <f>IF(Parameters!B$5="Percentile", IF(AJ23&lt;Parameters!C$5, "Y", "N"), IF(AI23&lt;Parameters!C$5, "Y", "N"))</f>
        <v>Y</v>
      </c>
      <c r="AL23" s="33" t="str">
        <f>IF(C23="Yes", IF(Indicators!W23&lt;&gt;"", Indicators!W23, ""),"")</f>
        <v/>
      </c>
      <c r="AM23" s="33" t="str">
        <f t="shared" si="24"/>
        <v/>
      </c>
      <c r="AN23" s="33" t="str">
        <f>IF(AL23&lt;&gt;"", IF(Parameters!B$6="Percentile", IF(AM23&lt;Parameters!C$6, "Y", "N"), IF(AL23&lt;Parameters!C$6, "Y", "N")),"")</f>
        <v/>
      </c>
      <c r="AO23" s="47" t="str">
        <f t="shared" si="25"/>
        <v>Y</v>
      </c>
      <c r="AQ23" s="33">
        <f>IF(C23="Yes", IF(Indicators!N23&lt;&gt;"", Indicators!N23,""),"")</f>
        <v>138.2352941</v>
      </c>
      <c r="AR23" s="33">
        <f t="shared" si="26"/>
        <v>93.8</v>
      </c>
      <c r="AS23" s="48" t="str">
        <f>IF(Parameters!B$7="Percentile", IF(AR23&lt;Parameters!C$7, "Y", "N"), IF(AQ23&lt;Parameters!C$7, "Y", "N"))</f>
        <v>N</v>
      </c>
      <c r="AU23" s="33">
        <f>IF(C23="Yes", IF(Indicators!X23&lt;&gt;"", Indicators!X23,""),"")</f>
        <v>9.57</v>
      </c>
      <c r="AV23" s="33">
        <f t="shared" si="27"/>
        <v>81.900000000000006</v>
      </c>
      <c r="AW23" s="48" t="str">
        <f>IF(Parameters!B$8="Percentile", IF(AV23&lt;Parameters!C$8, "Y", "N"), IF(AU23&gt;Parameters!C$8, "Y", "N"))</f>
        <v>N</v>
      </c>
      <c r="AY23" s="71" t="str">
        <f>IF(Indicators!F23&lt;&gt;"", IF(Indicators!F23&lt;Parameters!F$5, "Y", "N"), "")</f>
        <v>Y</v>
      </c>
      <c r="AZ23" s="71" t="str">
        <f>IF(Indicators!G23&lt;&gt;"", IF(Indicators!G23&lt;Parameters!G$5, "Y", "N"), "")</f>
        <v/>
      </c>
      <c r="BA23" s="71" t="str">
        <f>IF(Indicators!H23&lt;&gt;"", IF(Indicators!H23&lt;Parameters!H$5, "Y", "N"), "")</f>
        <v/>
      </c>
      <c r="BB23" s="71" t="str">
        <f>IF(Indicators!I23&lt;&gt;"", IF(Indicators!I23&lt;Parameters!I$5, "Y", "N"), "")</f>
        <v/>
      </c>
      <c r="BC23" s="71" t="str">
        <f>IF(Indicators!J23&lt;&gt;"", IF(Indicators!J23&lt;Parameters!J$5, "Y", "N"), "")</f>
        <v/>
      </c>
      <c r="BD23" s="71" t="str">
        <f>IF(Indicators!K23&lt;&gt;"", IF(Indicators!K23&lt;Parameters!K$5, "Y", "N"), "")</f>
        <v/>
      </c>
      <c r="BE23" s="71" t="str">
        <f>IF(Indicators!L23&lt;&gt;"", IF(Indicators!L23&lt;Parameters!L$5, "Y", "N"), "")</f>
        <v/>
      </c>
      <c r="BF23" s="71" t="str">
        <f>IF(Indicators!M23&lt;&gt;"", IF(Indicators!M23&lt;Parameters!M$5, "Y", "N"), "")</f>
        <v>Y</v>
      </c>
      <c r="BG23" s="29" t="str">
        <f>IF(Indicators!Q23&lt;&gt;"", IF(Indicators!Q23&lt;Parameters!H$6, "Y", "N"), "")</f>
        <v/>
      </c>
      <c r="BH23" s="29">
        <f t="shared" si="28"/>
        <v>2</v>
      </c>
      <c r="BI23" s="47" t="str">
        <f>IF(K23="No",IF(BH23&gt;=Parameters!C$12, "Y", "N"), "")</f>
        <v>Y</v>
      </c>
      <c r="BK23" s="78">
        <f>IF(AND($BI23="Y", Indicators!O23&lt;&gt;""), _xlfn.PERCENTRANK.EXC(Indicators!O$2:O$210, Indicators!O23)*100, "")</f>
        <v>97.899999999999991</v>
      </c>
      <c r="BL23" s="78" t="str">
        <f>IF(AND($BI23="Y", Indicators!P23&lt;&gt;""), _xlfn.PERCENTRANK.EXC(Indicators!P$2:P$210, Indicators!P23)*100, "")</f>
        <v/>
      </c>
      <c r="BM23" s="78" t="str">
        <f>IF(AND($BI23="Y", Indicators!Q23&lt;&gt;""), _xlfn.PERCENTRANK.EXC(Indicators!Q$2:Q$210, Indicators!Q23)*100, "")</f>
        <v/>
      </c>
      <c r="BN23" s="78" t="str">
        <f>IF(AND($BI23="Y", Indicators!R23&lt;&gt;""), _xlfn.PERCENTRANK.EXC(Indicators!R$2:R$210, Indicators!R23)*100, "")</f>
        <v/>
      </c>
      <c r="BO23" s="78" t="str">
        <f>IF(AND($BI23="Y", Indicators!S23&lt;&gt;""), _xlfn.PERCENTRANK.EXC(Indicators!S$2:S$210, Indicators!S23)*100, "")</f>
        <v/>
      </c>
      <c r="BP23" s="78" t="str">
        <f>IF(AND($BI23="Y", Indicators!T23&lt;&gt;""), _xlfn.PERCENTRANK.EXC(Indicators!T$2:T$210, Indicators!T23)*100, "")</f>
        <v/>
      </c>
      <c r="BQ23" s="78" t="str">
        <f>IF(AND($BI23="Y", Indicators!U23&lt;&gt;""), _xlfn.PERCENTRANK.EXC(Indicators!U$2:U$210, Indicators!U23)*100, "")</f>
        <v/>
      </c>
      <c r="BR23" s="78">
        <f>IF(AND($BI23="Y", Indicators!V23&lt;&gt;""), _xlfn.PERCENTRANK.EXC(Indicators!V$2:V$210, Indicators!V23)*100, "")</f>
        <v>92</v>
      </c>
      <c r="BS23" s="81">
        <f t="shared" si="29"/>
        <v>0</v>
      </c>
      <c r="BT23" s="84" t="str">
        <f>IF(BI23="Y", IF(BS23&gt;=Parameters!C$13, "Y", "N"), "")</f>
        <v>N</v>
      </c>
      <c r="BU23" s="29"/>
      <c r="BV23" s="33" t="str">
        <f>IF(BT23="Y", Indicators!X23, "")</f>
        <v/>
      </c>
      <c r="BW23" s="47" t="str">
        <f>IF(BV23&lt;&gt;"", IF(BV23&gt;Parameters!C$14,"Y", "N"), "")</f>
        <v/>
      </c>
      <c r="BY23" s="72" t="str">
        <f>IF(Indicators!F23&lt;&gt;"", IF(Indicators!F23&lt;Parameters!F$18, "Y", "N"), "")</f>
        <v>Y</v>
      </c>
      <c r="BZ23" s="72" t="str">
        <f>IF(Indicators!G23&lt;&gt;"", IF(Indicators!G23&lt;Parameters!G$18, "Y", "N"), "")</f>
        <v/>
      </c>
      <c r="CA23" s="72" t="str">
        <f>IF(Indicators!H23&lt;&gt;"", IF(Indicators!H23&lt;Parameters!H$18, "Y", "N"), "")</f>
        <v/>
      </c>
      <c r="CB23" s="72" t="str">
        <f>IF(Indicators!I23&lt;&gt;"", IF(Indicators!I23&lt;Parameters!I$18, "Y", "N"), "")</f>
        <v/>
      </c>
      <c r="CC23" s="72" t="str">
        <f>IF(Indicators!J23&lt;&gt;"", IF(Indicators!J23&lt;Parameters!J$18, "Y", "N"), "")</f>
        <v/>
      </c>
      <c r="CD23" s="72" t="str">
        <f>IF(Indicators!K23&lt;&gt;"", IF(Indicators!K23&lt;Parameters!K$18, "Y", "N"), "")</f>
        <v/>
      </c>
      <c r="CE23" s="72" t="str">
        <f>IF(Indicators!L23&lt;&gt;"", IF(Indicators!L23&lt;Parameters!L$18, "Y", "N"), "")</f>
        <v/>
      </c>
      <c r="CF23" s="72" t="str">
        <f>IF(Indicators!M23&lt;&gt;"", IF(Indicators!M23&lt;Parameters!M$18, "Y", "N"), "")</f>
        <v>Y</v>
      </c>
      <c r="CG23" s="29" t="str">
        <f>IF(Indicators!Q23&lt;&gt;"", IF(Indicators!Q23&lt;Parameters!H$19, "Y", "N"), "")</f>
        <v/>
      </c>
      <c r="CH23" s="29">
        <f t="shared" si="30"/>
        <v>2</v>
      </c>
      <c r="CI23" s="47" t="str">
        <f>IF(AND(K23="No",R23="No"),IF(CH23&gt;=Parameters!C$18, "Y", "N"), "")</f>
        <v>Y</v>
      </c>
      <c r="CJ23" s="29"/>
      <c r="CK23" s="29" t="str">
        <f>IF(AND($CI23="Y", Indicators!O23&lt;&gt;""), IF(Indicators!O23&lt;Parameters!F$20, "Y", "N"),"")</f>
        <v>N</v>
      </c>
      <c r="CL23" s="29" t="str">
        <f>IF(AND($CI23="Y", Indicators!P23&lt;&gt;""), IF(Indicators!P23&lt;Parameters!G$20, "Y", "N"),"")</f>
        <v/>
      </c>
      <c r="CM23" s="29" t="str">
        <f>IF(AND($CI23="Y", Indicators!Q23&lt;&gt;""), IF(Indicators!Q23&lt;Parameters!H$20, "Y", "N"),"")</f>
        <v/>
      </c>
      <c r="CN23" s="29" t="str">
        <f>IF(AND($CI23="Y", Indicators!R23&lt;&gt;""), IF(Indicators!R23&lt;Parameters!I$20, "Y", "N"),"")</f>
        <v/>
      </c>
      <c r="CO23" s="29" t="str">
        <f>IF(AND($CI23="Y", Indicators!S23&lt;&gt;""), IF(Indicators!S23&lt;Parameters!J$20, "Y", "N"),"")</f>
        <v/>
      </c>
      <c r="CP23" s="29" t="str">
        <f>IF(AND($CI23="Y", Indicators!T23&lt;&gt;""), IF(Indicators!T23&lt;Parameters!K$20, "Y", "N"),"")</f>
        <v/>
      </c>
      <c r="CQ23" s="29" t="str">
        <f>IF(AND($CI23="Y", Indicators!U23&lt;&gt;""), IF(Indicators!U23&lt;Parameters!L$20, "Y", "N"),"")</f>
        <v/>
      </c>
      <c r="CR23" s="29" t="str">
        <f>IF(AND($CI23="Y", Indicators!V23&lt;&gt;""), IF(Indicators!V23&lt;Parameters!M$20, "Y", "N"),"")</f>
        <v>N</v>
      </c>
      <c r="CS23" s="81">
        <f t="shared" si="31"/>
        <v>0</v>
      </c>
      <c r="CT23" s="84" t="str">
        <f>IF(CI23="Y", IF(CS23&gt;=Parameters!C$19, "Y", "N"), "")</f>
        <v>N</v>
      </c>
      <c r="CU23" s="29" t="str">
        <f>IF($H23="Yes",#REF!, "")</f>
        <v/>
      </c>
      <c r="CV23" s="78" t="str">
        <f>IF(CT23="Y", Indicators!X23, "")</f>
        <v/>
      </c>
      <c r="CW23" s="34" t="str">
        <f>IF(CV23&lt;&gt;"",IF(CV23&gt;Parameters!C43,"Y","N"), "")</f>
        <v/>
      </c>
      <c r="CY23" s="33" t="str">
        <f>IF($K23="Yes", IF(Indicators!F23&lt;&gt;"", Indicators!F23, ""), "")</f>
        <v/>
      </c>
      <c r="CZ23" s="33" t="str">
        <f>IF($K23="Yes", IF(Indicators!G23&lt;&gt;"", Indicators!G23, ""), "")</f>
        <v/>
      </c>
      <c r="DA23" s="33" t="str">
        <f>IF($K23="Yes", IF(Indicators!H23&lt;&gt;"", Indicators!H23, ""), "")</f>
        <v/>
      </c>
      <c r="DB23" s="33" t="str">
        <f>IF($K23="Yes", IF(Indicators!I23&lt;&gt;"", Indicators!I23, ""), "")</f>
        <v/>
      </c>
      <c r="DC23" s="33" t="str">
        <f>IF($K23="Yes", IF(Indicators!J23&lt;&gt;"", Indicators!J23, ""), "")</f>
        <v/>
      </c>
      <c r="DD23" s="33" t="str">
        <f>IF($K23="Yes", IF(Indicators!K23&lt;&gt;"", Indicators!K23, ""), "")</f>
        <v/>
      </c>
      <c r="DE23" s="33" t="str">
        <f>IF($K23="Yes", IF(Indicators!L23&lt;&gt;"", Indicators!L23, ""), "")</f>
        <v/>
      </c>
      <c r="DF23" s="33" t="str">
        <f>IF($K23="Yes", IF(Indicators!M23&lt;&gt;"", Indicators!M23, ""), "")</f>
        <v/>
      </c>
      <c r="DH23" s="33" t="str">
        <f>IF($K23="Yes", IF(Indicators!W23&lt;&gt;"", Indicators!W23, ""), "")</f>
        <v/>
      </c>
      <c r="DJ23" s="33" t="str">
        <f>IF($K23="Yes", IF(Indicators!O23&lt;&gt;"", Indicators!O23, ""), "")</f>
        <v/>
      </c>
      <c r="DK23" s="33" t="str">
        <f>IF($K23="Yes", IF(Indicators!P23&lt;&gt;"", Indicators!P23, ""), "")</f>
        <v/>
      </c>
      <c r="DL23" s="33" t="str">
        <f>IF($K23="Yes", IF(Indicators!Q23&lt;&gt;"", Indicators!Q23, ""), "")</f>
        <v/>
      </c>
      <c r="DM23" s="33" t="str">
        <f>IF($K23="Yes", IF(Indicators!R23&lt;&gt;"", Indicators!R23, ""), "")</f>
        <v/>
      </c>
      <c r="DN23" s="33" t="str">
        <f>IF($K23="Yes", IF(Indicators!S23&lt;&gt;"", Indicators!S23, ""), "")</f>
        <v/>
      </c>
      <c r="DO23" s="33" t="str">
        <f>IF($K23="Yes", IF(Indicators!T23&lt;&gt;"", Indicators!T23, ""), "")</f>
        <v/>
      </c>
      <c r="DP23" s="33" t="str">
        <f>IF($K23="Yes", IF(Indicators!U23&lt;&gt;"", Indicators!U23, ""), "")</f>
        <v/>
      </c>
      <c r="DQ23" s="33" t="str">
        <f>IF($K23="Yes", IF(Indicators!V23&lt;&gt;"", Indicators!V23, ""), "")</f>
        <v/>
      </c>
      <c r="DS23" s="29" t="str">
        <f>IF($K23="Yes", IF(Indicators!X23&lt;&gt;"", Indicators!X23, ""), "")</f>
        <v/>
      </c>
    </row>
    <row r="24" spans="1:123" x14ac:dyDescent="0.25">
      <c r="A24" s="56" t="str">
        <f>Indicators!A24</f>
        <v>District1005</v>
      </c>
      <c r="B24" s="56" t="str">
        <f>Indicators!B24</f>
        <v>School 4</v>
      </c>
      <c r="C24" s="57" t="str">
        <f>Indicators!D24</f>
        <v>Yes</v>
      </c>
      <c r="D24" s="64">
        <f>IF(AK24="Y", IF(Parameters!B$5="Percentile", Identification!AJ24,Identification!AI24), "")</f>
        <v>43.4375</v>
      </c>
      <c r="E24" s="64" t="str">
        <f>IF(AN24="Y", IF(Parameters!B$6="Percentile", AM24, AL24), "")</f>
        <v/>
      </c>
      <c r="F24" s="57" t="str">
        <f t="shared" si="0"/>
        <v>Y</v>
      </c>
      <c r="G24" s="64" t="str">
        <f>IF(AND(F24="Y", AS24="Y"), IF(Parameters!B$7="Percentile", AR24,AQ24), "")</f>
        <v/>
      </c>
      <c r="H24" s="57" t="str">
        <f t="shared" si="1"/>
        <v>N</v>
      </c>
      <c r="I24" s="64" t="str">
        <f>IF(AND(H24="Y", AW24="Y"), IF(Parameters!B$7="Percentile", AV24,AU24), "")</f>
        <v/>
      </c>
      <c r="J24" s="65" t="str">
        <f t="shared" si="2"/>
        <v/>
      </c>
      <c r="K24" s="57" t="str">
        <f t="shared" si="3"/>
        <v>No</v>
      </c>
      <c r="L24" s="87">
        <f t="shared" si="4"/>
        <v>2</v>
      </c>
      <c r="M24" s="57" t="str">
        <f>Identification!BI24</f>
        <v>Y</v>
      </c>
      <c r="N24" s="87" t="str">
        <f t="shared" si="5"/>
        <v/>
      </c>
      <c r="O24" s="88" t="str">
        <f t="shared" si="6"/>
        <v>N</v>
      </c>
      <c r="P24" s="57" t="str">
        <f t="shared" si="7"/>
        <v/>
      </c>
      <c r="Q24" s="57" t="str">
        <f t="shared" si="8"/>
        <v/>
      </c>
      <c r="R24" s="57" t="str">
        <f t="shared" si="9"/>
        <v>No</v>
      </c>
      <c r="S24" s="57" t="str">
        <f t="shared" si="10"/>
        <v/>
      </c>
      <c r="T24" s="57" t="str">
        <f t="shared" si="11"/>
        <v>N</v>
      </c>
      <c r="U24" s="57" t="str">
        <f t="shared" si="12"/>
        <v/>
      </c>
      <c r="V24" s="88" t="str">
        <f t="shared" si="13"/>
        <v/>
      </c>
      <c r="W24" s="57" t="str">
        <f t="shared" si="14"/>
        <v/>
      </c>
      <c r="X24" s="91" t="str">
        <f t="shared" si="15"/>
        <v/>
      </c>
      <c r="Y24" s="58" t="str">
        <f t="shared" si="16"/>
        <v>No</v>
      </c>
      <c r="AA24" s="29" t="str">
        <f t="shared" si="17"/>
        <v>No</v>
      </c>
      <c r="AB24" s="29" t="str">
        <f t="shared" si="18"/>
        <v>No</v>
      </c>
      <c r="AC24" s="29" t="str">
        <f t="shared" si="19"/>
        <v>No</v>
      </c>
      <c r="AE24" s="29" t="str">
        <f t="shared" si="20"/>
        <v/>
      </c>
      <c r="AF24" s="29" t="str">
        <f t="shared" si="21"/>
        <v/>
      </c>
      <c r="AG24" s="29" t="str">
        <f t="shared" si="22"/>
        <v/>
      </c>
      <c r="AI24" s="33">
        <f>IF(C24="Yes",IF(Indicators!E24&lt;&gt;"", Indicators!E24,""),"")</f>
        <v>43.4375</v>
      </c>
      <c r="AJ24" s="33">
        <f t="shared" si="23"/>
        <v>48.199999999999996</v>
      </c>
      <c r="AK24" s="62" t="str">
        <f>IF(Parameters!B$5="Percentile", IF(AJ24&lt;Parameters!C$5, "Y", "N"), IF(AI24&lt;Parameters!C$5, "Y", "N"))</f>
        <v>Y</v>
      </c>
      <c r="AL24" s="33" t="str">
        <f>IF(C24="Yes", IF(Indicators!W24&lt;&gt;"", Indicators!W24, ""),"")</f>
        <v/>
      </c>
      <c r="AM24" s="33" t="str">
        <f t="shared" si="24"/>
        <v/>
      </c>
      <c r="AN24" s="33" t="str">
        <f>IF(AL24&lt;&gt;"", IF(Parameters!B$6="Percentile", IF(AM24&lt;Parameters!C$6, "Y", "N"), IF(AL24&lt;Parameters!C$6, "Y", "N")),"")</f>
        <v/>
      </c>
      <c r="AO24" s="47" t="str">
        <f t="shared" si="25"/>
        <v>Y</v>
      </c>
      <c r="AQ24" s="33">
        <f>IF(C24="Yes", IF(Indicators!N24&lt;&gt;"", Indicators!N24,""),"")</f>
        <v>108.64661649999999</v>
      </c>
      <c r="AR24" s="33">
        <f t="shared" si="26"/>
        <v>44.5</v>
      </c>
      <c r="AS24" s="48" t="str">
        <f>IF(Parameters!B$7="Percentile", IF(AR24&lt;Parameters!C$7, "Y", "N"), IF(AQ24&lt;Parameters!C$7, "Y", "N"))</f>
        <v>N</v>
      </c>
      <c r="AU24" s="33">
        <f>IF(C24="Yes", IF(Indicators!X24&lt;&gt;"", Indicators!X24,""),"")</f>
        <v>10.69</v>
      </c>
      <c r="AV24" s="33">
        <f t="shared" si="27"/>
        <v>72.5</v>
      </c>
      <c r="AW24" s="48" t="str">
        <f>IF(Parameters!B$8="Percentile", IF(AV24&lt;Parameters!C$8, "Y", "N"), IF(AU24&gt;Parameters!C$8, "Y", "N"))</f>
        <v>N</v>
      </c>
      <c r="AY24" s="71" t="str">
        <f>IF(Indicators!F24&lt;&gt;"", IF(Indicators!F24&lt;Parameters!F$5, "Y", "N"), "")</f>
        <v>N</v>
      </c>
      <c r="AZ24" s="71" t="str">
        <f>IF(Indicators!G24&lt;&gt;"", IF(Indicators!G24&lt;Parameters!G$5, "Y", "N"), "")</f>
        <v>Y</v>
      </c>
      <c r="BA24" s="71" t="str">
        <f>IF(Indicators!H24&lt;&gt;"", IF(Indicators!H24&lt;Parameters!H$5, "Y", "N"), "")</f>
        <v/>
      </c>
      <c r="BB24" s="71" t="str">
        <f>IF(Indicators!I24&lt;&gt;"", IF(Indicators!I24&lt;Parameters!I$5, "Y", "N"), "")</f>
        <v/>
      </c>
      <c r="BC24" s="71" t="str">
        <f>IF(Indicators!J24&lt;&gt;"", IF(Indicators!J24&lt;Parameters!J$5, "Y", "N"), "")</f>
        <v/>
      </c>
      <c r="BD24" s="71" t="str">
        <f>IF(Indicators!K24&lt;&gt;"", IF(Indicators!K24&lt;Parameters!K$5, "Y", "N"), "")</f>
        <v/>
      </c>
      <c r="BE24" s="71" t="str">
        <f>IF(Indicators!L24&lt;&gt;"", IF(Indicators!L24&lt;Parameters!L$5, "Y", "N"), "")</f>
        <v/>
      </c>
      <c r="BF24" s="71" t="str">
        <f>IF(Indicators!M24&lt;&gt;"", IF(Indicators!M24&lt;Parameters!M$5, "Y", "N"), "")</f>
        <v>Y</v>
      </c>
      <c r="BG24" s="29" t="str">
        <f>IF(Indicators!Q24&lt;&gt;"", IF(Indicators!Q24&lt;Parameters!H$6, "Y", "N"), "")</f>
        <v/>
      </c>
      <c r="BH24" s="29">
        <f t="shared" si="28"/>
        <v>2</v>
      </c>
      <c r="BI24" s="47" t="str">
        <f>IF(K24="No",IF(BH24&gt;=Parameters!C$12, "Y", "N"), "")</f>
        <v>Y</v>
      </c>
      <c r="BK24" s="78">
        <f>IF(AND($BI24="Y", Indicators!O24&lt;&gt;""), _xlfn.PERCENTRANK.EXC(Indicators!O$2:O$210, Indicators!O24)*100, "")</f>
        <v>79.100000000000009</v>
      </c>
      <c r="BL24" s="78">
        <f>IF(AND($BI24="Y", Indicators!P24&lt;&gt;""), _xlfn.PERCENTRANK.EXC(Indicators!P$2:P$210, Indicators!P24)*100, "")</f>
        <v>63</v>
      </c>
      <c r="BM24" s="78" t="str">
        <f>IF(AND($BI24="Y", Indicators!Q24&lt;&gt;""), _xlfn.PERCENTRANK.EXC(Indicators!Q$2:Q$210, Indicators!Q24)*100, "")</f>
        <v/>
      </c>
      <c r="BN24" s="78" t="str">
        <f>IF(AND($BI24="Y", Indicators!R24&lt;&gt;""), _xlfn.PERCENTRANK.EXC(Indicators!R$2:R$210, Indicators!R24)*100, "")</f>
        <v/>
      </c>
      <c r="BO24" s="78" t="str">
        <f>IF(AND($BI24="Y", Indicators!S24&lt;&gt;""), _xlfn.PERCENTRANK.EXC(Indicators!S$2:S$210, Indicators!S24)*100, "")</f>
        <v/>
      </c>
      <c r="BP24" s="78" t="str">
        <f>IF(AND($BI24="Y", Indicators!T24&lt;&gt;""), _xlfn.PERCENTRANK.EXC(Indicators!T$2:T$210, Indicators!T24)*100, "")</f>
        <v/>
      </c>
      <c r="BQ24" s="78" t="str">
        <f>IF(AND($BI24="Y", Indicators!U24&lt;&gt;""), _xlfn.PERCENTRANK.EXC(Indicators!U$2:U$210, Indicators!U24)*100, "")</f>
        <v/>
      </c>
      <c r="BR24" s="78">
        <f>IF(AND($BI24="Y", Indicators!V24&lt;&gt;""), _xlfn.PERCENTRANK.EXC(Indicators!V$2:V$210, Indicators!V24)*100, "")</f>
        <v>40.699999999999996</v>
      </c>
      <c r="BS24" s="81">
        <f t="shared" si="29"/>
        <v>0</v>
      </c>
      <c r="BT24" s="84" t="str">
        <f>IF(BI24="Y", IF(BS24&gt;=Parameters!C$13, "Y", "N"), "")</f>
        <v>N</v>
      </c>
      <c r="BU24" s="29"/>
      <c r="BV24" s="33" t="str">
        <f>IF(BT24="Y", Indicators!X24, "")</f>
        <v/>
      </c>
      <c r="BW24" s="47" t="str">
        <f>IF(BV24&lt;&gt;"", IF(BV24&gt;Parameters!C$14,"Y", "N"), "")</f>
        <v/>
      </c>
      <c r="BY24" s="72" t="str">
        <f>IF(Indicators!F24&lt;&gt;"", IF(Indicators!F24&lt;Parameters!F$18, "Y", "N"), "")</f>
        <v>N</v>
      </c>
      <c r="BZ24" s="72" t="str">
        <f>IF(Indicators!G24&lt;&gt;"", IF(Indicators!G24&lt;Parameters!G$18, "Y", "N"), "")</f>
        <v>N</v>
      </c>
      <c r="CA24" s="72" t="str">
        <f>IF(Indicators!H24&lt;&gt;"", IF(Indicators!H24&lt;Parameters!H$18, "Y", "N"), "")</f>
        <v/>
      </c>
      <c r="CB24" s="72" t="str">
        <f>IF(Indicators!I24&lt;&gt;"", IF(Indicators!I24&lt;Parameters!I$18, "Y", "N"), "")</f>
        <v/>
      </c>
      <c r="CC24" s="72" t="str">
        <f>IF(Indicators!J24&lt;&gt;"", IF(Indicators!J24&lt;Parameters!J$18, "Y", "N"), "")</f>
        <v/>
      </c>
      <c r="CD24" s="72" t="str">
        <f>IF(Indicators!K24&lt;&gt;"", IF(Indicators!K24&lt;Parameters!K$18, "Y", "N"), "")</f>
        <v/>
      </c>
      <c r="CE24" s="72" t="str">
        <f>IF(Indicators!L24&lt;&gt;"", IF(Indicators!L24&lt;Parameters!L$18, "Y", "N"), "")</f>
        <v/>
      </c>
      <c r="CF24" s="72" t="str">
        <f>IF(Indicators!M24&lt;&gt;"", IF(Indicators!M24&lt;Parameters!M$18, "Y", "N"), "")</f>
        <v>N</v>
      </c>
      <c r="CG24" s="29" t="str">
        <f>IF(Indicators!Q24&lt;&gt;"", IF(Indicators!Q24&lt;Parameters!H$19, "Y", "N"), "")</f>
        <v/>
      </c>
      <c r="CH24" s="29">
        <f t="shared" si="30"/>
        <v>0</v>
      </c>
      <c r="CI24" s="47" t="str">
        <f>IF(AND(K24="No",R24="No"),IF(CH24&gt;=Parameters!C$18, "Y", "N"), "")</f>
        <v>N</v>
      </c>
      <c r="CJ24" s="29"/>
      <c r="CK24" s="29" t="str">
        <f>IF(AND($CI24="Y", Indicators!O24&lt;&gt;""), IF(Indicators!O24&lt;Parameters!F$20, "Y", "N"),"")</f>
        <v/>
      </c>
      <c r="CL24" s="29" t="str">
        <f>IF(AND($CI24="Y", Indicators!P24&lt;&gt;""), IF(Indicators!P24&lt;Parameters!G$20, "Y", "N"),"")</f>
        <v/>
      </c>
      <c r="CM24" s="29" t="str">
        <f>IF(AND($CI24="Y", Indicators!Q24&lt;&gt;""), IF(Indicators!Q24&lt;Parameters!H$20, "Y", "N"),"")</f>
        <v/>
      </c>
      <c r="CN24" s="29" t="str">
        <f>IF(AND($CI24="Y", Indicators!R24&lt;&gt;""), IF(Indicators!R24&lt;Parameters!I$20, "Y", "N"),"")</f>
        <v/>
      </c>
      <c r="CO24" s="29" t="str">
        <f>IF(AND($CI24="Y", Indicators!S24&lt;&gt;""), IF(Indicators!S24&lt;Parameters!J$20, "Y", "N"),"")</f>
        <v/>
      </c>
      <c r="CP24" s="29" t="str">
        <f>IF(AND($CI24="Y", Indicators!T24&lt;&gt;""), IF(Indicators!T24&lt;Parameters!K$20, "Y", "N"),"")</f>
        <v/>
      </c>
      <c r="CQ24" s="29" t="str">
        <f>IF(AND($CI24="Y", Indicators!U24&lt;&gt;""), IF(Indicators!U24&lt;Parameters!L$20, "Y", "N"),"")</f>
        <v/>
      </c>
      <c r="CR24" s="29" t="str">
        <f>IF(AND($CI24="Y", Indicators!V24&lt;&gt;""), IF(Indicators!V24&lt;Parameters!M$20, "Y", "N"),"")</f>
        <v/>
      </c>
      <c r="CS24" s="81" t="str">
        <f t="shared" si="31"/>
        <v/>
      </c>
      <c r="CT24" s="84" t="str">
        <f>IF(CI24="Y", IF(CS24&gt;=Parameters!C$19, "Y", "N"), "")</f>
        <v/>
      </c>
      <c r="CU24" s="29" t="str">
        <f>IF($H24="Yes",#REF!, "")</f>
        <v/>
      </c>
      <c r="CV24" s="78" t="str">
        <f>IF(CT24="Y", Indicators!X24, "")</f>
        <v/>
      </c>
      <c r="CW24" s="34" t="str">
        <f>IF(CV24&lt;&gt;"",IF(CV24&gt;Parameters!#REF!,"Y","N"), "")</f>
        <v/>
      </c>
      <c r="CY24" s="33" t="str">
        <f>IF($K24="Yes", IF(Indicators!F24&lt;&gt;"", Indicators!F24, ""), "")</f>
        <v/>
      </c>
      <c r="CZ24" s="33" t="str">
        <f>IF($K24="Yes", IF(Indicators!G24&lt;&gt;"", Indicators!G24, ""), "")</f>
        <v/>
      </c>
      <c r="DA24" s="33" t="str">
        <f>IF($K24="Yes", IF(Indicators!H24&lt;&gt;"", Indicators!H24, ""), "")</f>
        <v/>
      </c>
      <c r="DB24" s="33" t="str">
        <f>IF($K24="Yes", IF(Indicators!I24&lt;&gt;"", Indicators!I24, ""), "")</f>
        <v/>
      </c>
      <c r="DC24" s="33" t="str">
        <f>IF($K24="Yes", IF(Indicators!J24&lt;&gt;"", Indicators!J24, ""), "")</f>
        <v/>
      </c>
      <c r="DD24" s="33" t="str">
        <f>IF($K24="Yes", IF(Indicators!K24&lt;&gt;"", Indicators!K24, ""), "")</f>
        <v/>
      </c>
      <c r="DE24" s="33" t="str">
        <f>IF($K24="Yes", IF(Indicators!L24&lt;&gt;"", Indicators!L24, ""), "")</f>
        <v/>
      </c>
      <c r="DF24" s="33" t="str">
        <f>IF($K24="Yes", IF(Indicators!M24&lt;&gt;"", Indicators!M24, ""), "")</f>
        <v/>
      </c>
      <c r="DH24" s="33" t="str">
        <f>IF($K24="Yes", IF(Indicators!W24&lt;&gt;"", Indicators!W24, ""), "")</f>
        <v/>
      </c>
      <c r="DJ24" s="33" t="str">
        <f>IF($K24="Yes", IF(Indicators!O24&lt;&gt;"", Indicators!O24, ""), "")</f>
        <v/>
      </c>
      <c r="DK24" s="33" t="str">
        <f>IF($K24="Yes", IF(Indicators!P24&lt;&gt;"", Indicators!P24, ""), "")</f>
        <v/>
      </c>
      <c r="DL24" s="33" t="str">
        <f>IF($K24="Yes", IF(Indicators!Q24&lt;&gt;"", Indicators!Q24, ""), "")</f>
        <v/>
      </c>
      <c r="DM24" s="33" t="str">
        <f>IF($K24="Yes", IF(Indicators!R24&lt;&gt;"", Indicators!R24, ""), "")</f>
        <v/>
      </c>
      <c r="DN24" s="33" t="str">
        <f>IF($K24="Yes", IF(Indicators!S24&lt;&gt;"", Indicators!S24, ""), "")</f>
        <v/>
      </c>
      <c r="DO24" s="33" t="str">
        <f>IF($K24="Yes", IF(Indicators!T24&lt;&gt;"", Indicators!T24, ""), "")</f>
        <v/>
      </c>
      <c r="DP24" s="33" t="str">
        <f>IF($K24="Yes", IF(Indicators!U24&lt;&gt;"", Indicators!U24, ""), "")</f>
        <v/>
      </c>
      <c r="DQ24" s="33" t="str">
        <f>IF($K24="Yes", IF(Indicators!V24&lt;&gt;"", Indicators!V24, ""), "")</f>
        <v/>
      </c>
      <c r="DS24" s="29" t="str">
        <f>IF($K24="Yes", IF(Indicators!X24&lt;&gt;"", Indicators!X24, ""), "")</f>
        <v/>
      </c>
    </row>
    <row r="25" spans="1:123" x14ac:dyDescent="0.25">
      <c r="A25" s="56" t="str">
        <f>Indicators!A25</f>
        <v>District1005</v>
      </c>
      <c r="B25" s="56" t="str">
        <f>Indicators!B25</f>
        <v>School 5</v>
      </c>
      <c r="C25" s="57" t="str">
        <f>Indicators!D25</f>
        <v>Yes</v>
      </c>
      <c r="D25" s="64">
        <f>IF(AK25="Y", IF(Parameters!B$5="Percentile", Identification!AJ25,Identification!AI25), "")</f>
        <v>32.142857100000001</v>
      </c>
      <c r="E25" s="64" t="str">
        <f>IF(AN25="Y", IF(Parameters!B$6="Percentile", AM25, AL25), "")</f>
        <v/>
      </c>
      <c r="F25" s="57" t="str">
        <f t="shared" si="0"/>
        <v>Y</v>
      </c>
      <c r="G25" s="64" t="str">
        <f>IF(AND(F25="Y", AS25="Y"), IF(Parameters!B$7="Percentile", AR25,AQ25), "")</f>
        <v/>
      </c>
      <c r="H25" s="57" t="str">
        <f t="shared" si="1"/>
        <v>N</v>
      </c>
      <c r="I25" s="64" t="str">
        <f>IF(AND(H25="Y", AW25="Y"), IF(Parameters!B$7="Percentile", AV25,AU25), "")</f>
        <v/>
      </c>
      <c r="J25" s="65" t="str">
        <f t="shared" si="2"/>
        <v/>
      </c>
      <c r="K25" s="57" t="str">
        <f t="shared" si="3"/>
        <v>No</v>
      </c>
      <c r="L25" s="87">
        <f t="shared" si="4"/>
        <v>2</v>
      </c>
      <c r="M25" s="57" t="str">
        <f>Identification!BI25</f>
        <v>Y</v>
      </c>
      <c r="N25" s="87" t="str">
        <f t="shared" si="5"/>
        <v/>
      </c>
      <c r="O25" s="88" t="str">
        <f t="shared" si="6"/>
        <v>N</v>
      </c>
      <c r="P25" s="57" t="str">
        <f t="shared" si="7"/>
        <v/>
      </c>
      <c r="Q25" s="57" t="str">
        <f t="shared" si="8"/>
        <v/>
      </c>
      <c r="R25" s="57" t="str">
        <f t="shared" si="9"/>
        <v>No</v>
      </c>
      <c r="S25" s="57">
        <f t="shared" si="10"/>
        <v>2</v>
      </c>
      <c r="T25" s="57" t="str">
        <f t="shared" si="11"/>
        <v>Y</v>
      </c>
      <c r="U25" s="57" t="str">
        <f t="shared" si="12"/>
        <v/>
      </c>
      <c r="V25" s="88" t="str">
        <f t="shared" si="13"/>
        <v>N</v>
      </c>
      <c r="W25" s="57" t="str">
        <f t="shared" si="14"/>
        <v/>
      </c>
      <c r="X25" s="91" t="str">
        <f t="shared" si="15"/>
        <v/>
      </c>
      <c r="Y25" s="58" t="str">
        <f t="shared" si="16"/>
        <v>No</v>
      </c>
      <c r="AA25" s="29" t="str">
        <f t="shared" si="17"/>
        <v>No</v>
      </c>
      <c r="AB25" s="29" t="str">
        <f t="shared" si="18"/>
        <v>No</v>
      </c>
      <c r="AC25" s="29" t="str">
        <f t="shared" si="19"/>
        <v>No</v>
      </c>
      <c r="AE25" s="29" t="str">
        <f t="shared" si="20"/>
        <v/>
      </c>
      <c r="AF25" s="29" t="str">
        <f t="shared" si="21"/>
        <v/>
      </c>
      <c r="AG25" s="29" t="str">
        <f t="shared" si="22"/>
        <v/>
      </c>
      <c r="AI25" s="33">
        <f>IF(C25="Yes",IF(Indicators!E25&lt;&gt;"", Indicators!E25,""),"")</f>
        <v>32.142857100000001</v>
      </c>
      <c r="AJ25" s="33">
        <f t="shared" si="23"/>
        <v>17.599999999999998</v>
      </c>
      <c r="AK25" s="62" t="str">
        <f>IF(Parameters!B$5="Percentile", IF(AJ25&lt;Parameters!C$5, "Y", "N"), IF(AI25&lt;Parameters!C$5, "Y", "N"))</f>
        <v>Y</v>
      </c>
      <c r="AL25" s="33" t="str">
        <f>IF(C25="Yes", IF(Indicators!W25&lt;&gt;"", Indicators!W25, ""),"")</f>
        <v/>
      </c>
      <c r="AM25" s="33" t="str">
        <f t="shared" si="24"/>
        <v/>
      </c>
      <c r="AN25" s="33" t="str">
        <f>IF(AL25&lt;&gt;"", IF(Parameters!B$6="Percentile", IF(AM25&lt;Parameters!C$6, "Y", "N"), IF(AL25&lt;Parameters!C$6, "Y", "N")),"")</f>
        <v/>
      </c>
      <c r="AO25" s="47" t="str">
        <f t="shared" si="25"/>
        <v>Y</v>
      </c>
      <c r="AQ25" s="33">
        <f>IF(C25="Yes", IF(Indicators!N25&lt;&gt;"", Indicators!N25,""),"")</f>
        <v>111.3636364</v>
      </c>
      <c r="AR25" s="33">
        <f t="shared" si="26"/>
        <v>50</v>
      </c>
      <c r="AS25" s="48" t="str">
        <f>IF(Parameters!B$7="Percentile", IF(AR25&lt;Parameters!C$7, "Y", "N"), IF(AQ25&lt;Parameters!C$7, "Y", "N"))</f>
        <v>N</v>
      </c>
      <c r="AU25" s="33">
        <f>IF(C25="Yes", IF(Indicators!X25&lt;&gt;"", Indicators!X25,""),"")</f>
        <v>20.59</v>
      </c>
      <c r="AV25" s="33">
        <f t="shared" si="27"/>
        <v>17.5</v>
      </c>
      <c r="AW25" s="48" t="str">
        <f>IF(Parameters!B$8="Percentile", IF(AV25&lt;Parameters!C$8, "Y", "N"), IF(AU25&gt;Parameters!C$8, "Y", "N"))</f>
        <v>N</v>
      </c>
      <c r="AY25" s="71" t="str">
        <f>IF(Indicators!F25&lt;&gt;"", IF(Indicators!F25&lt;Parameters!F$5, "Y", "N"), "")</f>
        <v>Y</v>
      </c>
      <c r="AZ25" s="71" t="str">
        <f>IF(Indicators!G25&lt;&gt;"", IF(Indicators!G25&lt;Parameters!G$5, "Y", "N"), "")</f>
        <v/>
      </c>
      <c r="BA25" s="71" t="str">
        <f>IF(Indicators!H25&lt;&gt;"", IF(Indicators!H25&lt;Parameters!H$5, "Y", "N"), "")</f>
        <v/>
      </c>
      <c r="BB25" s="71" t="str">
        <f>IF(Indicators!I25&lt;&gt;"", IF(Indicators!I25&lt;Parameters!I$5, "Y", "N"), "")</f>
        <v/>
      </c>
      <c r="BC25" s="71" t="str">
        <f>IF(Indicators!J25&lt;&gt;"", IF(Indicators!J25&lt;Parameters!J$5, "Y", "N"), "")</f>
        <v/>
      </c>
      <c r="BD25" s="71" t="str">
        <f>IF(Indicators!K25&lt;&gt;"", IF(Indicators!K25&lt;Parameters!K$5, "Y", "N"), "")</f>
        <v/>
      </c>
      <c r="BE25" s="71" t="str">
        <f>IF(Indicators!L25&lt;&gt;"", IF(Indicators!L25&lt;Parameters!L$5, "Y", "N"), "")</f>
        <v/>
      </c>
      <c r="BF25" s="71" t="str">
        <f>IF(Indicators!M25&lt;&gt;"", IF(Indicators!M25&lt;Parameters!M$5, "Y", "N"), "")</f>
        <v>Y</v>
      </c>
      <c r="BG25" s="29" t="str">
        <f>IF(Indicators!Q25&lt;&gt;"", IF(Indicators!Q25&lt;Parameters!H$6, "Y", "N"), "")</f>
        <v/>
      </c>
      <c r="BH25" s="29">
        <f t="shared" si="28"/>
        <v>2</v>
      </c>
      <c r="BI25" s="47" t="str">
        <f>IF(K25="No",IF(BH25&gt;=Parameters!C$12, "Y", "N"), "")</f>
        <v>Y</v>
      </c>
      <c r="BK25" s="78">
        <f>IF(AND($BI25="Y", Indicators!O25&lt;&gt;""), _xlfn.PERCENTRANK.EXC(Indicators!O$2:O$210, Indicators!O25)*100, "")</f>
        <v>26.5</v>
      </c>
      <c r="BL25" s="78" t="str">
        <f>IF(AND($BI25="Y", Indicators!P25&lt;&gt;""), _xlfn.PERCENTRANK.EXC(Indicators!P$2:P$210, Indicators!P25)*100, "")</f>
        <v/>
      </c>
      <c r="BM25" s="78" t="str">
        <f>IF(AND($BI25="Y", Indicators!Q25&lt;&gt;""), _xlfn.PERCENTRANK.EXC(Indicators!Q$2:Q$210, Indicators!Q25)*100, "")</f>
        <v/>
      </c>
      <c r="BN25" s="78" t="str">
        <f>IF(AND($BI25="Y", Indicators!R25&lt;&gt;""), _xlfn.PERCENTRANK.EXC(Indicators!R$2:R$210, Indicators!R25)*100, "")</f>
        <v/>
      </c>
      <c r="BO25" s="78" t="str">
        <f>IF(AND($BI25="Y", Indicators!S25&lt;&gt;""), _xlfn.PERCENTRANK.EXC(Indicators!S$2:S$210, Indicators!S25)*100, "")</f>
        <v/>
      </c>
      <c r="BP25" s="78" t="str">
        <f>IF(AND($BI25="Y", Indicators!T25&lt;&gt;""), _xlfn.PERCENTRANK.EXC(Indicators!T$2:T$210, Indicators!T25)*100, "")</f>
        <v/>
      </c>
      <c r="BQ25" s="78" t="str">
        <f>IF(AND($BI25="Y", Indicators!U25&lt;&gt;""), _xlfn.PERCENTRANK.EXC(Indicators!U$2:U$210, Indicators!U25)*100, "")</f>
        <v/>
      </c>
      <c r="BR25" s="78">
        <f>IF(AND($BI25="Y", Indicators!V25&lt;&gt;""), _xlfn.PERCENTRANK.EXC(Indicators!V$2:V$210, Indicators!V25)*100, "")</f>
        <v>47.699999999999996</v>
      </c>
      <c r="BS25" s="81">
        <f t="shared" si="29"/>
        <v>0</v>
      </c>
      <c r="BT25" s="84" t="str">
        <f>IF(BI25="Y", IF(BS25&gt;=Parameters!C$13, "Y", "N"), "")</f>
        <v>N</v>
      </c>
      <c r="BU25" s="29"/>
      <c r="BV25" s="33" t="str">
        <f>IF(BT25="Y", Indicators!X25, "")</f>
        <v/>
      </c>
      <c r="BW25" s="47" t="str">
        <f>IF(BV25&lt;&gt;"", IF(BV25&gt;Parameters!C$14,"Y", "N"), "")</f>
        <v/>
      </c>
      <c r="BY25" s="72" t="str">
        <f>IF(Indicators!F25&lt;&gt;"", IF(Indicators!F25&lt;Parameters!F$18, "Y", "N"), "")</f>
        <v>Y</v>
      </c>
      <c r="BZ25" s="72" t="str">
        <f>IF(Indicators!G25&lt;&gt;"", IF(Indicators!G25&lt;Parameters!G$18, "Y", "N"), "")</f>
        <v/>
      </c>
      <c r="CA25" s="72" t="str">
        <f>IF(Indicators!H25&lt;&gt;"", IF(Indicators!H25&lt;Parameters!H$18, "Y", "N"), "")</f>
        <v/>
      </c>
      <c r="CB25" s="72" t="str">
        <f>IF(Indicators!I25&lt;&gt;"", IF(Indicators!I25&lt;Parameters!I$18, "Y", "N"), "")</f>
        <v/>
      </c>
      <c r="CC25" s="72" t="str">
        <f>IF(Indicators!J25&lt;&gt;"", IF(Indicators!J25&lt;Parameters!J$18, "Y", "N"), "")</f>
        <v/>
      </c>
      <c r="CD25" s="72" t="str">
        <f>IF(Indicators!K25&lt;&gt;"", IF(Indicators!K25&lt;Parameters!K$18, "Y", "N"), "")</f>
        <v/>
      </c>
      <c r="CE25" s="72" t="str">
        <f>IF(Indicators!L25&lt;&gt;"", IF(Indicators!L25&lt;Parameters!L$18, "Y", "N"), "")</f>
        <v/>
      </c>
      <c r="CF25" s="72" t="str">
        <f>IF(Indicators!M25&lt;&gt;"", IF(Indicators!M25&lt;Parameters!M$18, "Y", "N"), "")</f>
        <v>Y</v>
      </c>
      <c r="CG25" s="29" t="str">
        <f>IF(Indicators!Q25&lt;&gt;"", IF(Indicators!Q25&lt;Parameters!H$19, "Y", "N"), "")</f>
        <v/>
      </c>
      <c r="CH25" s="29">
        <f t="shared" si="30"/>
        <v>2</v>
      </c>
      <c r="CI25" s="47" t="str">
        <f>IF(AND(K25="No",R25="No"),IF(CH25&gt;=Parameters!C$18, "Y", "N"), "")</f>
        <v>Y</v>
      </c>
      <c r="CJ25" s="29"/>
      <c r="CK25" s="29" t="str">
        <f>IF(AND($CI25="Y", Indicators!O25&lt;&gt;""), IF(Indicators!O25&lt;Parameters!F$20, "Y", "N"),"")</f>
        <v>Y</v>
      </c>
      <c r="CL25" s="29" t="str">
        <f>IF(AND($CI25="Y", Indicators!P25&lt;&gt;""), IF(Indicators!P25&lt;Parameters!G$20, "Y", "N"),"")</f>
        <v/>
      </c>
      <c r="CM25" s="29" t="str">
        <f>IF(AND($CI25="Y", Indicators!Q25&lt;&gt;""), IF(Indicators!Q25&lt;Parameters!H$20, "Y", "N"),"")</f>
        <v/>
      </c>
      <c r="CN25" s="29" t="str">
        <f>IF(AND($CI25="Y", Indicators!R25&lt;&gt;""), IF(Indicators!R25&lt;Parameters!I$20, "Y", "N"),"")</f>
        <v/>
      </c>
      <c r="CO25" s="29" t="str">
        <f>IF(AND($CI25="Y", Indicators!S25&lt;&gt;""), IF(Indicators!S25&lt;Parameters!J$20, "Y", "N"),"")</f>
        <v/>
      </c>
      <c r="CP25" s="29" t="str">
        <f>IF(AND($CI25="Y", Indicators!T25&lt;&gt;""), IF(Indicators!T25&lt;Parameters!K$20, "Y", "N"),"")</f>
        <v/>
      </c>
      <c r="CQ25" s="29" t="str">
        <f>IF(AND($CI25="Y", Indicators!U25&lt;&gt;""), IF(Indicators!U25&lt;Parameters!L$20, "Y", "N"),"")</f>
        <v/>
      </c>
      <c r="CR25" s="29" t="str">
        <f>IF(AND($CI25="Y", Indicators!V25&lt;&gt;""), IF(Indicators!V25&lt;Parameters!M$20, "Y", "N"),"")</f>
        <v>N</v>
      </c>
      <c r="CS25" s="81">
        <f t="shared" si="31"/>
        <v>1</v>
      </c>
      <c r="CT25" s="84" t="str">
        <f>IF(CI25="Y", IF(CS25&gt;=Parameters!C$19, "Y", "N"), "")</f>
        <v>N</v>
      </c>
      <c r="CU25" s="29" t="str">
        <f>IF($H25="Yes",#REF!, "")</f>
        <v/>
      </c>
      <c r="CV25" s="78" t="str">
        <f>IF(CT25="Y", Indicators!X25, "")</f>
        <v/>
      </c>
      <c r="CW25" s="34" t="str">
        <f>IF(CV25&lt;&gt;"",IF(CV25&gt;Parameters!C44,"Y","N"), "")</f>
        <v/>
      </c>
      <c r="CY25" s="33" t="str">
        <f>IF($K25="Yes", IF(Indicators!F25&lt;&gt;"", Indicators!F25, ""), "")</f>
        <v/>
      </c>
      <c r="CZ25" s="33" t="str">
        <f>IF($K25="Yes", IF(Indicators!G25&lt;&gt;"", Indicators!G25, ""), "")</f>
        <v/>
      </c>
      <c r="DA25" s="33" t="str">
        <f>IF($K25="Yes", IF(Indicators!H25&lt;&gt;"", Indicators!H25, ""), "")</f>
        <v/>
      </c>
      <c r="DB25" s="33" t="str">
        <f>IF($K25="Yes", IF(Indicators!I25&lt;&gt;"", Indicators!I25, ""), "")</f>
        <v/>
      </c>
      <c r="DC25" s="33" t="str">
        <f>IF($K25="Yes", IF(Indicators!J25&lt;&gt;"", Indicators!J25, ""), "")</f>
        <v/>
      </c>
      <c r="DD25" s="33" t="str">
        <f>IF($K25="Yes", IF(Indicators!K25&lt;&gt;"", Indicators!K25, ""), "")</f>
        <v/>
      </c>
      <c r="DE25" s="33" t="str">
        <f>IF($K25="Yes", IF(Indicators!L25&lt;&gt;"", Indicators!L25, ""), "")</f>
        <v/>
      </c>
      <c r="DF25" s="33" t="str">
        <f>IF($K25="Yes", IF(Indicators!M25&lt;&gt;"", Indicators!M25, ""), "")</f>
        <v/>
      </c>
      <c r="DH25" s="33" t="str">
        <f>IF($K25="Yes", IF(Indicators!W25&lt;&gt;"", Indicators!W25, ""), "")</f>
        <v/>
      </c>
      <c r="DJ25" s="33" t="str">
        <f>IF($K25="Yes", IF(Indicators!O25&lt;&gt;"", Indicators!O25, ""), "")</f>
        <v/>
      </c>
      <c r="DK25" s="33" t="str">
        <f>IF($K25="Yes", IF(Indicators!P25&lt;&gt;"", Indicators!P25, ""), "")</f>
        <v/>
      </c>
      <c r="DL25" s="33" t="str">
        <f>IF($K25="Yes", IF(Indicators!Q25&lt;&gt;"", Indicators!Q25, ""), "")</f>
        <v/>
      </c>
      <c r="DM25" s="33" t="str">
        <f>IF($K25="Yes", IF(Indicators!R25&lt;&gt;"", Indicators!R25, ""), "")</f>
        <v/>
      </c>
      <c r="DN25" s="33" t="str">
        <f>IF($K25="Yes", IF(Indicators!S25&lt;&gt;"", Indicators!S25, ""), "")</f>
        <v/>
      </c>
      <c r="DO25" s="33" t="str">
        <f>IF($K25="Yes", IF(Indicators!T25&lt;&gt;"", Indicators!T25, ""), "")</f>
        <v/>
      </c>
      <c r="DP25" s="33" t="str">
        <f>IF($K25="Yes", IF(Indicators!U25&lt;&gt;"", Indicators!U25, ""), "")</f>
        <v/>
      </c>
      <c r="DQ25" s="33" t="str">
        <f>IF($K25="Yes", IF(Indicators!V25&lt;&gt;"", Indicators!V25, ""), "")</f>
        <v/>
      </c>
      <c r="DS25" s="29" t="str">
        <f>IF($K25="Yes", IF(Indicators!X25&lt;&gt;"", Indicators!X25, ""), "")</f>
        <v/>
      </c>
    </row>
    <row r="26" spans="1:123" x14ac:dyDescent="0.25">
      <c r="A26" s="56" t="str">
        <f>Indicators!A26</f>
        <v>District1005</v>
      </c>
      <c r="B26" s="56" t="str">
        <f>Indicators!B26</f>
        <v>School 6</v>
      </c>
      <c r="C26" s="57" t="str">
        <f>Indicators!D26</f>
        <v>Yes</v>
      </c>
      <c r="D26" s="64">
        <f>IF(AK26="Y", IF(Parameters!B$5="Percentile", Identification!AJ26,Identification!AI26), "")</f>
        <v>37.518463799999999</v>
      </c>
      <c r="E26" s="64" t="str">
        <f>IF(AN26="Y", IF(Parameters!B$6="Percentile", AM26, AL26), "")</f>
        <v/>
      </c>
      <c r="F26" s="57" t="str">
        <f t="shared" si="0"/>
        <v>Y</v>
      </c>
      <c r="G26" s="64" t="str">
        <f>IF(AND(F26="Y", AS26="Y"), IF(Parameters!B$7="Percentile", AR26,AQ26), "")</f>
        <v/>
      </c>
      <c r="H26" s="57" t="str">
        <f t="shared" si="1"/>
        <v>N</v>
      </c>
      <c r="I26" s="64" t="str">
        <f>IF(AND(H26="Y", AW26="Y"), IF(Parameters!B$7="Percentile", AV26,AU26), "")</f>
        <v/>
      </c>
      <c r="J26" s="65" t="str">
        <f t="shared" si="2"/>
        <v/>
      </c>
      <c r="K26" s="57" t="str">
        <f t="shared" si="3"/>
        <v>No</v>
      </c>
      <c r="L26" s="87">
        <f t="shared" si="4"/>
        <v>3</v>
      </c>
      <c r="M26" s="57" t="str">
        <f>Identification!BI26</f>
        <v>Y</v>
      </c>
      <c r="N26" s="87">
        <f t="shared" si="5"/>
        <v>2</v>
      </c>
      <c r="O26" s="88" t="str">
        <f t="shared" si="6"/>
        <v>Y</v>
      </c>
      <c r="P26" s="57">
        <f t="shared" si="7"/>
        <v>18.559999999999999</v>
      </c>
      <c r="Q26" s="57" t="str">
        <f t="shared" si="8"/>
        <v>Y</v>
      </c>
      <c r="R26" s="57" t="str">
        <f t="shared" si="9"/>
        <v>Yes</v>
      </c>
      <c r="S26" s="57" t="str">
        <f t="shared" si="10"/>
        <v/>
      </c>
      <c r="T26" s="57" t="str">
        <f t="shared" si="11"/>
        <v/>
      </c>
      <c r="U26" s="57" t="str">
        <f t="shared" si="12"/>
        <v/>
      </c>
      <c r="V26" s="88" t="str">
        <f t="shared" si="13"/>
        <v/>
      </c>
      <c r="W26" s="57" t="str">
        <f t="shared" si="14"/>
        <v/>
      </c>
      <c r="X26" s="91" t="str">
        <f t="shared" si="15"/>
        <v/>
      </c>
      <c r="Y26" s="58" t="str">
        <f t="shared" si="16"/>
        <v>No</v>
      </c>
      <c r="AA26" s="29" t="str">
        <f t="shared" si="17"/>
        <v>No</v>
      </c>
      <c r="AB26" s="29" t="str">
        <f t="shared" si="18"/>
        <v>Yes</v>
      </c>
      <c r="AC26" s="29" t="str">
        <f t="shared" si="19"/>
        <v>No</v>
      </c>
      <c r="AE26" s="29" t="str">
        <f t="shared" si="20"/>
        <v/>
      </c>
      <c r="AF26" s="29" t="str">
        <f t="shared" si="21"/>
        <v/>
      </c>
      <c r="AG26" s="29" t="str">
        <f t="shared" si="22"/>
        <v/>
      </c>
      <c r="AI26" s="33">
        <f>IF(C26="Yes",IF(Indicators!E26&lt;&gt;"", Indicators!E26,""),"")</f>
        <v>37.518463799999999</v>
      </c>
      <c r="AJ26" s="33">
        <f t="shared" si="23"/>
        <v>28.499999999999996</v>
      </c>
      <c r="AK26" s="62" t="str">
        <f>IF(Parameters!B$5="Percentile", IF(AJ26&lt;Parameters!C$5, "Y", "N"), IF(AI26&lt;Parameters!C$5, "Y", "N"))</f>
        <v>Y</v>
      </c>
      <c r="AL26" s="33" t="str">
        <f>IF(C26="Yes", IF(Indicators!W26&lt;&gt;"", Indicators!W26, ""),"")</f>
        <v/>
      </c>
      <c r="AM26" s="33" t="str">
        <f t="shared" si="24"/>
        <v/>
      </c>
      <c r="AN26" s="33" t="str">
        <f>IF(AL26&lt;&gt;"", IF(Parameters!B$6="Percentile", IF(AM26&lt;Parameters!C$6, "Y", "N"), IF(AL26&lt;Parameters!C$6, "Y", "N")),"")</f>
        <v/>
      </c>
      <c r="AO26" s="47" t="str">
        <f t="shared" si="25"/>
        <v>Y</v>
      </c>
      <c r="AQ26" s="33">
        <f>IF(C26="Yes", IF(Indicators!N26&lt;&gt;"", Indicators!N26,""),"")</f>
        <v>101.8595041</v>
      </c>
      <c r="AR26" s="33">
        <f t="shared" si="26"/>
        <v>27.3</v>
      </c>
      <c r="AS26" s="48" t="str">
        <f>IF(Parameters!B$7="Percentile", IF(AR26&lt;Parameters!C$7, "Y", "N"), IF(AQ26&lt;Parameters!C$7, "Y", "N"))</f>
        <v>N</v>
      </c>
      <c r="AU26" s="33">
        <f>IF(C26="Yes", IF(Indicators!X26&lt;&gt;"", Indicators!X26,""),"")</f>
        <v>18.559999999999999</v>
      </c>
      <c r="AV26" s="33">
        <f t="shared" si="27"/>
        <v>26.200000000000003</v>
      </c>
      <c r="AW26" s="48" t="str">
        <f>IF(Parameters!B$8="Percentile", IF(AV26&lt;Parameters!C$8, "Y", "N"), IF(AU26&gt;Parameters!C$8, "Y", "N"))</f>
        <v>N</v>
      </c>
      <c r="AY26" s="71" t="str">
        <f>IF(Indicators!F26&lt;&gt;"", IF(Indicators!F26&lt;Parameters!F$5, "Y", "N"), "")</f>
        <v>Y</v>
      </c>
      <c r="AZ26" s="71" t="str">
        <f>IF(Indicators!G26&lt;&gt;"", IF(Indicators!G26&lt;Parameters!G$5, "Y", "N"), "")</f>
        <v>Y</v>
      </c>
      <c r="BA26" s="71" t="str">
        <f>IF(Indicators!H26&lt;&gt;"", IF(Indicators!H26&lt;Parameters!H$5, "Y", "N"), "")</f>
        <v/>
      </c>
      <c r="BB26" s="71" t="str">
        <f>IF(Indicators!I26&lt;&gt;"", IF(Indicators!I26&lt;Parameters!I$5, "Y", "N"), "")</f>
        <v/>
      </c>
      <c r="BC26" s="71" t="str">
        <f>IF(Indicators!J26&lt;&gt;"", IF(Indicators!J26&lt;Parameters!J$5, "Y", "N"), "")</f>
        <v/>
      </c>
      <c r="BD26" s="71" t="str">
        <f>IF(Indicators!K26&lt;&gt;"", IF(Indicators!K26&lt;Parameters!K$5, "Y", "N"), "")</f>
        <v/>
      </c>
      <c r="BE26" s="71" t="str">
        <f>IF(Indicators!L26&lt;&gt;"", IF(Indicators!L26&lt;Parameters!L$5, "Y", "N"), "")</f>
        <v/>
      </c>
      <c r="BF26" s="71" t="str">
        <f>IF(Indicators!M26&lt;&gt;"", IF(Indicators!M26&lt;Parameters!M$5, "Y", "N"), "")</f>
        <v>Y</v>
      </c>
      <c r="BG26" s="29" t="str">
        <f>IF(Indicators!Q26&lt;&gt;"", IF(Indicators!Q26&lt;Parameters!H$6, "Y", "N"), "")</f>
        <v/>
      </c>
      <c r="BH26" s="29">
        <f t="shared" si="28"/>
        <v>3</v>
      </c>
      <c r="BI26" s="47" t="str">
        <f>IF(K26="No",IF(BH26&gt;=Parameters!C$12, "Y", "N"), "")</f>
        <v>Y</v>
      </c>
      <c r="BK26" s="78">
        <f>IF(AND($BI26="Y", Indicators!O26&lt;&gt;""), _xlfn.PERCENTRANK.EXC(Indicators!O$2:O$210, Indicators!O26)*100, "")</f>
        <v>15.1</v>
      </c>
      <c r="BL26" s="78">
        <f>IF(AND($BI26="Y", Indicators!P26&lt;&gt;""), _xlfn.PERCENTRANK.EXC(Indicators!P$2:P$210, Indicators!P26)*100, "")</f>
        <v>80.5</v>
      </c>
      <c r="BM26" s="78" t="str">
        <f>IF(AND($BI26="Y", Indicators!Q26&lt;&gt;""), _xlfn.PERCENTRANK.EXC(Indicators!Q$2:Q$210, Indicators!Q26)*100, "")</f>
        <v/>
      </c>
      <c r="BN26" s="78" t="str">
        <f>IF(AND($BI26="Y", Indicators!R26&lt;&gt;""), _xlfn.PERCENTRANK.EXC(Indicators!R$2:R$210, Indicators!R26)*100, "")</f>
        <v/>
      </c>
      <c r="BO26" s="78" t="str">
        <f>IF(AND($BI26="Y", Indicators!S26&lt;&gt;""), _xlfn.PERCENTRANK.EXC(Indicators!S$2:S$210, Indicators!S26)*100, "")</f>
        <v/>
      </c>
      <c r="BP26" s="78" t="str">
        <f>IF(AND($BI26="Y", Indicators!T26&lt;&gt;""), _xlfn.PERCENTRANK.EXC(Indicators!T$2:T$210, Indicators!T26)*100, "")</f>
        <v/>
      </c>
      <c r="BQ26" s="78" t="str">
        <f>IF(AND($BI26="Y", Indicators!U26&lt;&gt;""), _xlfn.PERCENTRANK.EXC(Indicators!U$2:U$210, Indicators!U26)*100, "")</f>
        <v/>
      </c>
      <c r="BR26" s="78">
        <f>IF(AND($BI26="Y", Indicators!V26&lt;&gt;""), _xlfn.PERCENTRANK.EXC(Indicators!V$2:V$210, Indicators!V26)*100, "")</f>
        <v>23.3</v>
      </c>
      <c r="BS26" s="81">
        <f t="shared" si="29"/>
        <v>2</v>
      </c>
      <c r="BT26" s="84" t="str">
        <f>IF(BI26="Y", IF(BS26&gt;=Parameters!C$13, "Y", "N"), "")</f>
        <v>Y</v>
      </c>
      <c r="BU26" s="29"/>
      <c r="BV26" s="33">
        <f>IF(BT26="Y", Indicators!X26, "")</f>
        <v>18.559999999999999</v>
      </c>
      <c r="BW26" s="47" t="str">
        <f>IF(BV26&lt;&gt;"", IF(BV26&gt;Parameters!C$14,"Y", "N"), "")</f>
        <v>Y</v>
      </c>
      <c r="BY26" s="72" t="str">
        <f>IF(Indicators!F26&lt;&gt;"", IF(Indicators!F26&lt;Parameters!F$18, "Y", "N"), "")</f>
        <v>N</v>
      </c>
      <c r="BZ26" s="72" t="str">
        <f>IF(Indicators!G26&lt;&gt;"", IF(Indicators!G26&lt;Parameters!G$18, "Y", "N"), "")</f>
        <v>N</v>
      </c>
      <c r="CA26" s="72" t="str">
        <f>IF(Indicators!H26&lt;&gt;"", IF(Indicators!H26&lt;Parameters!H$18, "Y", "N"), "")</f>
        <v/>
      </c>
      <c r="CB26" s="72" t="str">
        <f>IF(Indicators!I26&lt;&gt;"", IF(Indicators!I26&lt;Parameters!I$18, "Y", "N"), "")</f>
        <v/>
      </c>
      <c r="CC26" s="72" t="str">
        <f>IF(Indicators!J26&lt;&gt;"", IF(Indicators!J26&lt;Parameters!J$18, "Y", "N"), "")</f>
        <v/>
      </c>
      <c r="CD26" s="72" t="str">
        <f>IF(Indicators!K26&lt;&gt;"", IF(Indicators!K26&lt;Parameters!K$18, "Y", "N"), "")</f>
        <v/>
      </c>
      <c r="CE26" s="72" t="str">
        <f>IF(Indicators!L26&lt;&gt;"", IF(Indicators!L26&lt;Parameters!L$18, "Y", "N"), "")</f>
        <v/>
      </c>
      <c r="CF26" s="72" t="str">
        <f>IF(Indicators!M26&lt;&gt;"", IF(Indicators!M26&lt;Parameters!M$18, "Y", "N"), "")</f>
        <v>Y</v>
      </c>
      <c r="CG26" s="29" t="str">
        <f>IF(Indicators!Q26&lt;&gt;"", IF(Indicators!Q26&lt;Parameters!H$19, "Y", "N"), "")</f>
        <v/>
      </c>
      <c r="CH26" s="29">
        <f t="shared" si="30"/>
        <v>1</v>
      </c>
      <c r="CI26" s="47" t="str">
        <f>IF(AND(K26="No",R26="No"),IF(CH26&gt;=Parameters!C$18, "Y", "N"), "")</f>
        <v/>
      </c>
      <c r="CJ26" s="29"/>
      <c r="CK26" s="29" t="str">
        <f>IF(AND($CI26="Y", Indicators!O26&lt;&gt;""), IF(Indicators!O26&lt;Parameters!F$20, "Y", "N"),"")</f>
        <v/>
      </c>
      <c r="CL26" s="29" t="str">
        <f>IF(AND($CI26="Y", Indicators!P26&lt;&gt;""), IF(Indicators!P26&lt;Parameters!G$20, "Y", "N"),"")</f>
        <v/>
      </c>
      <c r="CM26" s="29" t="str">
        <f>IF(AND($CI26="Y", Indicators!Q26&lt;&gt;""), IF(Indicators!Q26&lt;Parameters!H$20, "Y", "N"),"")</f>
        <v/>
      </c>
      <c r="CN26" s="29" t="str">
        <f>IF(AND($CI26="Y", Indicators!R26&lt;&gt;""), IF(Indicators!R26&lt;Parameters!I$20, "Y", "N"),"")</f>
        <v/>
      </c>
      <c r="CO26" s="29" t="str">
        <f>IF(AND($CI26="Y", Indicators!S26&lt;&gt;""), IF(Indicators!S26&lt;Parameters!J$20, "Y", "N"),"")</f>
        <v/>
      </c>
      <c r="CP26" s="29" t="str">
        <f>IF(AND($CI26="Y", Indicators!T26&lt;&gt;""), IF(Indicators!T26&lt;Parameters!K$20, "Y", "N"),"")</f>
        <v/>
      </c>
      <c r="CQ26" s="29" t="str">
        <f>IF(AND($CI26="Y", Indicators!U26&lt;&gt;""), IF(Indicators!U26&lt;Parameters!L$20, "Y", "N"),"")</f>
        <v/>
      </c>
      <c r="CR26" s="29" t="str">
        <f>IF(AND($CI26="Y", Indicators!V26&lt;&gt;""), IF(Indicators!V26&lt;Parameters!M$20, "Y", "N"),"")</f>
        <v/>
      </c>
      <c r="CS26" s="81" t="str">
        <f t="shared" si="31"/>
        <v/>
      </c>
      <c r="CT26" s="84" t="str">
        <f>IF(CI26="Y", IF(CS26&gt;=Parameters!C$19, "Y", "N"), "")</f>
        <v/>
      </c>
      <c r="CU26" s="29" t="str">
        <f>IF($H26="Yes",#REF!, "")</f>
        <v/>
      </c>
      <c r="CV26" s="78" t="str">
        <f>IF(CT26="Y", Indicators!X26, "")</f>
        <v/>
      </c>
      <c r="CW26" s="34" t="str">
        <f>IF(CV26&lt;&gt;"",IF(CV26&gt;Parameters!C45,"Y","N"), "")</f>
        <v/>
      </c>
      <c r="CY26" s="33" t="str">
        <f>IF($K26="Yes", IF(Indicators!F26&lt;&gt;"", Indicators!F26, ""), "")</f>
        <v/>
      </c>
      <c r="CZ26" s="33" t="str">
        <f>IF($K26="Yes", IF(Indicators!G26&lt;&gt;"", Indicators!G26, ""), "")</f>
        <v/>
      </c>
      <c r="DA26" s="33" t="str">
        <f>IF($K26="Yes", IF(Indicators!H26&lt;&gt;"", Indicators!H26, ""), "")</f>
        <v/>
      </c>
      <c r="DB26" s="33" t="str">
        <f>IF($K26="Yes", IF(Indicators!I26&lt;&gt;"", Indicators!I26, ""), "")</f>
        <v/>
      </c>
      <c r="DC26" s="33" t="str">
        <f>IF($K26="Yes", IF(Indicators!J26&lt;&gt;"", Indicators!J26, ""), "")</f>
        <v/>
      </c>
      <c r="DD26" s="33" t="str">
        <f>IF($K26="Yes", IF(Indicators!K26&lt;&gt;"", Indicators!K26, ""), "")</f>
        <v/>
      </c>
      <c r="DE26" s="33" t="str">
        <f>IF($K26="Yes", IF(Indicators!L26&lt;&gt;"", Indicators!L26, ""), "")</f>
        <v/>
      </c>
      <c r="DF26" s="33" t="str">
        <f>IF($K26="Yes", IF(Indicators!M26&lt;&gt;"", Indicators!M26, ""), "")</f>
        <v/>
      </c>
      <c r="DH26" s="33" t="str">
        <f>IF($K26="Yes", IF(Indicators!W26&lt;&gt;"", Indicators!W26, ""), "")</f>
        <v/>
      </c>
      <c r="DJ26" s="33" t="str">
        <f>IF($K26="Yes", IF(Indicators!O26&lt;&gt;"", Indicators!O26, ""), "")</f>
        <v/>
      </c>
      <c r="DK26" s="33" t="str">
        <f>IF($K26="Yes", IF(Indicators!P26&lt;&gt;"", Indicators!P26, ""), "")</f>
        <v/>
      </c>
      <c r="DL26" s="33" t="str">
        <f>IF($K26="Yes", IF(Indicators!Q26&lt;&gt;"", Indicators!Q26, ""), "")</f>
        <v/>
      </c>
      <c r="DM26" s="33" t="str">
        <f>IF($K26="Yes", IF(Indicators!R26&lt;&gt;"", Indicators!R26, ""), "")</f>
        <v/>
      </c>
      <c r="DN26" s="33" t="str">
        <f>IF($K26="Yes", IF(Indicators!S26&lt;&gt;"", Indicators!S26, ""), "")</f>
        <v/>
      </c>
      <c r="DO26" s="33" t="str">
        <f>IF($K26="Yes", IF(Indicators!T26&lt;&gt;"", Indicators!T26, ""), "")</f>
        <v/>
      </c>
      <c r="DP26" s="33" t="str">
        <f>IF($K26="Yes", IF(Indicators!U26&lt;&gt;"", Indicators!U26, ""), "")</f>
        <v/>
      </c>
      <c r="DQ26" s="33" t="str">
        <f>IF($K26="Yes", IF(Indicators!V26&lt;&gt;"", Indicators!V26, ""), "")</f>
        <v/>
      </c>
      <c r="DS26" s="29" t="str">
        <f>IF($K26="Yes", IF(Indicators!X26&lt;&gt;"", Indicators!X26, ""), "")</f>
        <v/>
      </c>
    </row>
    <row r="27" spans="1:123" x14ac:dyDescent="0.25">
      <c r="A27" s="56" t="str">
        <f>Indicators!A27</f>
        <v>District1005</v>
      </c>
      <c r="B27" s="56" t="str">
        <f>Indicators!B27</f>
        <v>School 7</v>
      </c>
      <c r="C27" s="57" t="str">
        <f>Indicators!D27</f>
        <v>Yes</v>
      </c>
      <c r="D27" s="64">
        <f>IF(AK27="Y", IF(Parameters!B$5="Percentile", Identification!AJ27,Identification!AI27), "")</f>
        <v>34.119106700000003</v>
      </c>
      <c r="E27" s="64" t="str">
        <f>IF(AN27="Y", IF(Parameters!B$6="Percentile", AM27, AL27), "")</f>
        <v/>
      </c>
      <c r="F27" s="57" t="str">
        <f t="shared" si="0"/>
        <v>Y</v>
      </c>
      <c r="G27" s="64" t="str">
        <f>IF(AND(F27="Y", AS27="Y"), IF(Parameters!B$7="Percentile", AR27,AQ27), "")</f>
        <v/>
      </c>
      <c r="H27" s="57" t="str">
        <f t="shared" si="1"/>
        <v>N</v>
      </c>
      <c r="I27" s="64" t="str">
        <f>IF(AND(H27="Y", AW27="Y"), IF(Parameters!B$7="Percentile", AV27,AU27), "")</f>
        <v/>
      </c>
      <c r="J27" s="65" t="str">
        <f t="shared" si="2"/>
        <v/>
      </c>
      <c r="K27" s="57" t="str">
        <f t="shared" si="3"/>
        <v>No</v>
      </c>
      <c r="L27" s="87">
        <f t="shared" si="4"/>
        <v>3</v>
      </c>
      <c r="M27" s="57" t="str">
        <f>Identification!BI27</f>
        <v>Y</v>
      </c>
      <c r="N27" s="87" t="str">
        <f t="shared" si="5"/>
        <v/>
      </c>
      <c r="O27" s="88" t="str">
        <f t="shared" si="6"/>
        <v>N</v>
      </c>
      <c r="P27" s="57" t="str">
        <f t="shared" si="7"/>
        <v/>
      </c>
      <c r="Q27" s="57" t="str">
        <f t="shared" si="8"/>
        <v/>
      </c>
      <c r="R27" s="57" t="str">
        <f t="shared" si="9"/>
        <v>No</v>
      </c>
      <c r="S27" s="57">
        <f t="shared" si="10"/>
        <v>2</v>
      </c>
      <c r="T27" s="57" t="str">
        <f t="shared" si="11"/>
        <v>Y</v>
      </c>
      <c r="U27" s="57">
        <f t="shared" si="12"/>
        <v>2</v>
      </c>
      <c r="V27" s="88" t="str">
        <f t="shared" si="13"/>
        <v>Y</v>
      </c>
      <c r="W27" s="57">
        <f t="shared" si="14"/>
        <v>16.52</v>
      </c>
      <c r="X27" s="91" t="str">
        <f t="shared" si="15"/>
        <v>Y</v>
      </c>
      <c r="Y27" s="58" t="str">
        <f t="shared" si="16"/>
        <v>Yes</v>
      </c>
      <c r="AA27" s="29" t="str">
        <f t="shared" si="17"/>
        <v>No</v>
      </c>
      <c r="AB27" s="29" t="str">
        <f t="shared" si="18"/>
        <v>No</v>
      </c>
      <c r="AC27" s="29" t="str">
        <f t="shared" si="19"/>
        <v>Yes</v>
      </c>
      <c r="AE27" s="29" t="str">
        <f t="shared" si="20"/>
        <v/>
      </c>
      <c r="AF27" s="29" t="str">
        <f t="shared" si="21"/>
        <v/>
      </c>
      <c r="AG27" s="29" t="str">
        <f t="shared" si="22"/>
        <v/>
      </c>
      <c r="AI27" s="33">
        <f>IF(C27="Yes",IF(Indicators!E27&lt;&gt;"", Indicators!E27,""),"")</f>
        <v>34.119106700000003</v>
      </c>
      <c r="AJ27" s="33">
        <f t="shared" si="23"/>
        <v>21</v>
      </c>
      <c r="AK27" s="62" t="str">
        <f>IF(Parameters!B$5="Percentile", IF(AJ27&lt;Parameters!C$5, "Y", "N"), IF(AI27&lt;Parameters!C$5, "Y", "N"))</f>
        <v>Y</v>
      </c>
      <c r="AL27" s="33" t="str">
        <f>IF(C27="Yes", IF(Indicators!W27&lt;&gt;"", Indicators!W27, ""),"")</f>
        <v/>
      </c>
      <c r="AM27" s="33" t="str">
        <f t="shared" si="24"/>
        <v/>
      </c>
      <c r="AN27" s="33" t="str">
        <f>IF(AL27&lt;&gt;"", IF(Parameters!B$6="Percentile", IF(AM27&lt;Parameters!C$6, "Y", "N"), IF(AL27&lt;Parameters!C$6, "Y", "N")),"")</f>
        <v/>
      </c>
      <c r="AO27" s="47" t="str">
        <f t="shared" si="25"/>
        <v>Y</v>
      </c>
      <c r="AQ27" s="33">
        <f>IF(C27="Yes", IF(Indicators!N27&lt;&gt;"", Indicators!N27,""),"")</f>
        <v>106.6775244</v>
      </c>
      <c r="AR27" s="33">
        <f t="shared" si="26"/>
        <v>38.299999999999997</v>
      </c>
      <c r="AS27" s="48" t="str">
        <f>IF(Parameters!B$7="Percentile", IF(AR27&lt;Parameters!C$7, "Y", "N"), IF(AQ27&lt;Parameters!C$7, "Y", "N"))</f>
        <v>N</v>
      </c>
      <c r="AU27" s="33">
        <f>IF(C27="Yes", IF(Indicators!X27&lt;&gt;"", Indicators!X27,""),"")</f>
        <v>16.52</v>
      </c>
      <c r="AV27" s="33">
        <f t="shared" si="27"/>
        <v>34.899999999999991</v>
      </c>
      <c r="AW27" s="48" t="str">
        <f>IF(Parameters!B$8="Percentile", IF(AV27&lt;Parameters!C$8, "Y", "N"), IF(AU27&gt;Parameters!C$8, "Y", "N"))</f>
        <v>N</v>
      </c>
      <c r="AY27" s="71" t="str">
        <f>IF(Indicators!F27&lt;&gt;"", IF(Indicators!F27&lt;Parameters!F$5, "Y", "N"), "")</f>
        <v>Y</v>
      </c>
      <c r="AZ27" s="71" t="str">
        <f>IF(Indicators!G27&lt;&gt;"", IF(Indicators!G27&lt;Parameters!G$5, "Y", "N"), "")</f>
        <v>Y</v>
      </c>
      <c r="BA27" s="71" t="str">
        <f>IF(Indicators!H27&lt;&gt;"", IF(Indicators!H27&lt;Parameters!H$5, "Y", "N"), "")</f>
        <v/>
      </c>
      <c r="BB27" s="71" t="str">
        <f>IF(Indicators!I27&lt;&gt;"", IF(Indicators!I27&lt;Parameters!I$5, "Y", "N"), "")</f>
        <v/>
      </c>
      <c r="BC27" s="71" t="str">
        <f>IF(Indicators!J27&lt;&gt;"", IF(Indicators!J27&lt;Parameters!J$5, "Y", "N"), "")</f>
        <v/>
      </c>
      <c r="BD27" s="71" t="str">
        <f>IF(Indicators!K27&lt;&gt;"", IF(Indicators!K27&lt;Parameters!K$5, "Y", "N"), "")</f>
        <v/>
      </c>
      <c r="BE27" s="71" t="str">
        <f>IF(Indicators!L27&lt;&gt;"", IF(Indicators!L27&lt;Parameters!L$5, "Y", "N"), "")</f>
        <v/>
      </c>
      <c r="BF27" s="71" t="str">
        <f>IF(Indicators!M27&lt;&gt;"", IF(Indicators!M27&lt;Parameters!M$5, "Y", "N"), "")</f>
        <v>Y</v>
      </c>
      <c r="BG27" s="29" t="str">
        <f>IF(Indicators!Q27&lt;&gt;"", IF(Indicators!Q27&lt;Parameters!H$6, "Y", "N"), "")</f>
        <v/>
      </c>
      <c r="BH27" s="29">
        <f t="shared" si="28"/>
        <v>3</v>
      </c>
      <c r="BI27" s="47" t="str">
        <f>IF(K27="No",IF(BH27&gt;=Parameters!C$12, "Y", "N"), "")</f>
        <v>Y</v>
      </c>
      <c r="BK27" s="78">
        <f>IF(AND($BI27="Y", Indicators!O27&lt;&gt;""), _xlfn.PERCENTRANK.EXC(Indicators!O$2:O$210, Indicators!O27)*100, "")</f>
        <v>52</v>
      </c>
      <c r="BL27" s="78">
        <f>IF(AND($BI27="Y", Indicators!P27&lt;&gt;""), _xlfn.PERCENTRANK.EXC(Indicators!P$2:P$210, Indicators!P27)*100, "")</f>
        <v>22.1</v>
      </c>
      <c r="BM27" s="78" t="str">
        <f>IF(AND($BI27="Y", Indicators!Q27&lt;&gt;""), _xlfn.PERCENTRANK.EXC(Indicators!Q$2:Q$210, Indicators!Q27)*100, "")</f>
        <v/>
      </c>
      <c r="BN27" s="78" t="str">
        <f>IF(AND($BI27="Y", Indicators!R27&lt;&gt;""), _xlfn.PERCENTRANK.EXC(Indicators!R$2:R$210, Indicators!R27)*100, "")</f>
        <v/>
      </c>
      <c r="BO27" s="78" t="str">
        <f>IF(AND($BI27="Y", Indicators!S27&lt;&gt;""), _xlfn.PERCENTRANK.EXC(Indicators!S$2:S$210, Indicators!S27)*100, "")</f>
        <v/>
      </c>
      <c r="BP27" s="78" t="str">
        <f>IF(AND($BI27="Y", Indicators!T27&lt;&gt;""), _xlfn.PERCENTRANK.EXC(Indicators!T$2:T$210, Indicators!T27)*100, "")</f>
        <v/>
      </c>
      <c r="BQ27" s="78" t="str">
        <f>IF(AND($BI27="Y", Indicators!U27&lt;&gt;""), _xlfn.PERCENTRANK.EXC(Indicators!U$2:U$210, Indicators!U27)*100, "")</f>
        <v/>
      </c>
      <c r="BR27" s="78">
        <f>IF(AND($BI27="Y", Indicators!V27&lt;&gt;""), _xlfn.PERCENTRANK.EXC(Indicators!V$2:V$210, Indicators!V27)*100, "")</f>
        <v>37.799999999999997</v>
      </c>
      <c r="BS27" s="81">
        <f t="shared" si="29"/>
        <v>1</v>
      </c>
      <c r="BT27" s="84" t="str">
        <f>IF(BI27="Y", IF(BS27&gt;=Parameters!C$13, "Y", "N"), "")</f>
        <v>N</v>
      </c>
      <c r="BU27" s="29"/>
      <c r="BV27" s="33" t="str">
        <f>IF(BT27="Y", Indicators!X27, "")</f>
        <v/>
      </c>
      <c r="BW27" s="47" t="str">
        <f>IF(BV27&lt;&gt;"", IF(BV27&gt;Parameters!C$14,"Y", "N"), "")</f>
        <v/>
      </c>
      <c r="BY27" s="72" t="str">
        <f>IF(Indicators!F27&lt;&gt;"", IF(Indicators!F27&lt;Parameters!F$18, "Y", "N"), "")</f>
        <v>N</v>
      </c>
      <c r="BZ27" s="72" t="str">
        <f>IF(Indicators!G27&lt;&gt;"", IF(Indicators!G27&lt;Parameters!G$18, "Y", "N"), "")</f>
        <v>Y</v>
      </c>
      <c r="CA27" s="72" t="str">
        <f>IF(Indicators!H27&lt;&gt;"", IF(Indicators!H27&lt;Parameters!H$18, "Y", "N"), "")</f>
        <v/>
      </c>
      <c r="CB27" s="72" t="str">
        <f>IF(Indicators!I27&lt;&gt;"", IF(Indicators!I27&lt;Parameters!I$18, "Y", "N"), "")</f>
        <v/>
      </c>
      <c r="CC27" s="72" t="str">
        <f>IF(Indicators!J27&lt;&gt;"", IF(Indicators!J27&lt;Parameters!J$18, "Y", "N"), "")</f>
        <v/>
      </c>
      <c r="CD27" s="72" t="str">
        <f>IF(Indicators!K27&lt;&gt;"", IF(Indicators!K27&lt;Parameters!K$18, "Y", "N"), "")</f>
        <v/>
      </c>
      <c r="CE27" s="72" t="str">
        <f>IF(Indicators!L27&lt;&gt;"", IF(Indicators!L27&lt;Parameters!L$18, "Y", "N"), "")</f>
        <v/>
      </c>
      <c r="CF27" s="72" t="str">
        <f>IF(Indicators!M27&lt;&gt;"", IF(Indicators!M27&lt;Parameters!M$18, "Y", "N"), "")</f>
        <v>Y</v>
      </c>
      <c r="CG27" s="29" t="str">
        <f>IF(Indicators!Q27&lt;&gt;"", IF(Indicators!Q27&lt;Parameters!H$19, "Y", "N"), "")</f>
        <v/>
      </c>
      <c r="CH27" s="29">
        <f t="shared" si="30"/>
        <v>2</v>
      </c>
      <c r="CI27" s="47" t="str">
        <f>IF(AND(K27="No",R27="No"),IF(CH27&gt;=Parameters!C$18, "Y", "N"), "")</f>
        <v>Y</v>
      </c>
      <c r="CJ27" s="29"/>
      <c r="CK27" s="29" t="str">
        <f>IF(AND($CI27="Y", Indicators!O27&lt;&gt;""), IF(Indicators!O27&lt;Parameters!F$20, "Y", "N"),"")</f>
        <v>Y</v>
      </c>
      <c r="CL27" s="29" t="str">
        <f>IF(AND($CI27="Y", Indicators!P27&lt;&gt;""), IF(Indicators!P27&lt;Parameters!G$20, "Y", "N"),"")</f>
        <v>Y</v>
      </c>
      <c r="CM27" s="29" t="str">
        <f>IF(AND($CI27="Y", Indicators!Q27&lt;&gt;""), IF(Indicators!Q27&lt;Parameters!H$20, "Y", "N"),"")</f>
        <v/>
      </c>
      <c r="CN27" s="29" t="str">
        <f>IF(AND($CI27="Y", Indicators!R27&lt;&gt;""), IF(Indicators!R27&lt;Parameters!I$20, "Y", "N"),"")</f>
        <v/>
      </c>
      <c r="CO27" s="29" t="str">
        <f>IF(AND($CI27="Y", Indicators!S27&lt;&gt;""), IF(Indicators!S27&lt;Parameters!J$20, "Y", "N"),"")</f>
        <v/>
      </c>
      <c r="CP27" s="29" t="str">
        <f>IF(AND($CI27="Y", Indicators!T27&lt;&gt;""), IF(Indicators!T27&lt;Parameters!K$20, "Y", "N"),"")</f>
        <v/>
      </c>
      <c r="CQ27" s="29" t="str">
        <f>IF(AND($CI27="Y", Indicators!U27&lt;&gt;""), IF(Indicators!U27&lt;Parameters!L$20, "Y", "N"),"")</f>
        <v/>
      </c>
      <c r="CR27" s="29" t="str">
        <f>IF(AND($CI27="Y", Indicators!V27&lt;&gt;""), IF(Indicators!V27&lt;Parameters!M$20, "Y", "N"),"")</f>
        <v>N</v>
      </c>
      <c r="CS27" s="81">
        <f t="shared" si="31"/>
        <v>2</v>
      </c>
      <c r="CT27" s="84" t="str">
        <f>IF(CI27="Y", IF(CS27&gt;=Parameters!C$19, "Y", "N"), "")</f>
        <v>Y</v>
      </c>
      <c r="CU27" s="29" t="str">
        <f>IF($H27="Yes",#REF!, "")</f>
        <v/>
      </c>
      <c r="CV27" s="78">
        <f>IF(CT27="Y", Indicators!X27, "")</f>
        <v>16.52</v>
      </c>
      <c r="CW27" s="34" t="str">
        <f>IF(CV27&lt;&gt;"",IF(CV27&gt;Parameters!C46,"Y","N"), "")</f>
        <v>Y</v>
      </c>
      <c r="CY27" s="33" t="str">
        <f>IF($K27="Yes", IF(Indicators!F27&lt;&gt;"", Indicators!F27, ""), "")</f>
        <v/>
      </c>
      <c r="CZ27" s="33" t="str">
        <f>IF($K27="Yes", IF(Indicators!G27&lt;&gt;"", Indicators!G27, ""), "")</f>
        <v/>
      </c>
      <c r="DA27" s="33" t="str">
        <f>IF($K27="Yes", IF(Indicators!H27&lt;&gt;"", Indicators!H27, ""), "")</f>
        <v/>
      </c>
      <c r="DB27" s="33" t="str">
        <f>IF($K27="Yes", IF(Indicators!I27&lt;&gt;"", Indicators!I27, ""), "")</f>
        <v/>
      </c>
      <c r="DC27" s="33" t="str">
        <f>IF($K27="Yes", IF(Indicators!J27&lt;&gt;"", Indicators!J27, ""), "")</f>
        <v/>
      </c>
      <c r="DD27" s="33" t="str">
        <f>IF($K27="Yes", IF(Indicators!K27&lt;&gt;"", Indicators!K27, ""), "")</f>
        <v/>
      </c>
      <c r="DE27" s="33" t="str">
        <f>IF($K27="Yes", IF(Indicators!L27&lt;&gt;"", Indicators!L27, ""), "")</f>
        <v/>
      </c>
      <c r="DF27" s="33" t="str">
        <f>IF($K27="Yes", IF(Indicators!M27&lt;&gt;"", Indicators!M27, ""), "")</f>
        <v/>
      </c>
      <c r="DH27" s="33" t="str">
        <f>IF($K27="Yes", IF(Indicators!W27&lt;&gt;"", Indicators!W27, ""), "")</f>
        <v/>
      </c>
      <c r="DJ27" s="33" t="str">
        <f>IF($K27="Yes", IF(Indicators!O27&lt;&gt;"", Indicators!O27, ""), "")</f>
        <v/>
      </c>
      <c r="DK27" s="33" t="str">
        <f>IF($K27="Yes", IF(Indicators!P27&lt;&gt;"", Indicators!P27, ""), "")</f>
        <v/>
      </c>
      <c r="DL27" s="33" t="str">
        <f>IF($K27="Yes", IF(Indicators!Q27&lt;&gt;"", Indicators!Q27, ""), "")</f>
        <v/>
      </c>
      <c r="DM27" s="33" t="str">
        <f>IF($K27="Yes", IF(Indicators!R27&lt;&gt;"", Indicators!R27, ""), "")</f>
        <v/>
      </c>
      <c r="DN27" s="33" t="str">
        <f>IF($K27="Yes", IF(Indicators!S27&lt;&gt;"", Indicators!S27, ""), "")</f>
        <v/>
      </c>
      <c r="DO27" s="33" t="str">
        <f>IF($K27="Yes", IF(Indicators!T27&lt;&gt;"", Indicators!T27, ""), "")</f>
        <v/>
      </c>
      <c r="DP27" s="33" t="str">
        <f>IF($K27="Yes", IF(Indicators!U27&lt;&gt;"", Indicators!U27, ""), "")</f>
        <v/>
      </c>
      <c r="DQ27" s="33" t="str">
        <f>IF($K27="Yes", IF(Indicators!V27&lt;&gt;"", Indicators!V27, ""), "")</f>
        <v/>
      </c>
      <c r="DS27" s="29" t="str">
        <f>IF($K27="Yes", IF(Indicators!X27&lt;&gt;"", Indicators!X27, ""), "")</f>
        <v/>
      </c>
    </row>
    <row r="28" spans="1:123" x14ac:dyDescent="0.25">
      <c r="A28" s="56" t="str">
        <f>Indicators!A28</f>
        <v>District1006</v>
      </c>
      <c r="B28" s="56" t="str">
        <f>Indicators!B28</f>
        <v>School 1</v>
      </c>
      <c r="C28" s="57" t="str">
        <f>Indicators!D28</f>
        <v>No</v>
      </c>
      <c r="D28" s="64" t="str">
        <f>IF(AK28="Y", IF(Parameters!B$5="Percentile", Identification!AJ28,Identification!AI28), "")</f>
        <v/>
      </c>
      <c r="E28" s="64" t="str">
        <f>IF(AN28="Y", IF(Parameters!B$6="Percentile", AM28, AL28), "")</f>
        <v/>
      </c>
      <c r="F28" s="57" t="str">
        <f t="shared" si="0"/>
        <v/>
      </c>
      <c r="G28" s="64" t="str">
        <f>IF(AND(F28="Y", AS28="Y"), IF(Parameters!B$7="Percentile", AR28,AQ28), "")</f>
        <v/>
      </c>
      <c r="H28" s="57" t="str">
        <f t="shared" si="1"/>
        <v/>
      </c>
      <c r="I28" s="64" t="str">
        <f>IF(AND(H28="Y", AW28="Y"), IF(Parameters!B$7="Percentile", AV28,AU28), "")</f>
        <v/>
      </c>
      <c r="J28" s="65" t="str">
        <f t="shared" si="2"/>
        <v/>
      </c>
      <c r="K28" s="57" t="str">
        <f t="shared" si="3"/>
        <v>No</v>
      </c>
      <c r="L28" s="87">
        <f t="shared" si="4"/>
        <v>2</v>
      </c>
      <c r="M28" s="57" t="str">
        <f>Identification!BI28</f>
        <v>Y</v>
      </c>
      <c r="N28" s="87" t="str">
        <f t="shared" si="5"/>
        <v/>
      </c>
      <c r="O28" s="88" t="str">
        <f t="shared" si="6"/>
        <v>N</v>
      </c>
      <c r="P28" s="57" t="str">
        <f t="shared" si="7"/>
        <v/>
      </c>
      <c r="Q28" s="57" t="str">
        <f t="shared" si="8"/>
        <v/>
      </c>
      <c r="R28" s="57" t="str">
        <f t="shared" si="9"/>
        <v>No</v>
      </c>
      <c r="S28" s="57" t="str">
        <f t="shared" si="10"/>
        <v/>
      </c>
      <c r="T28" s="57" t="str">
        <f t="shared" si="11"/>
        <v>N</v>
      </c>
      <c r="U28" s="57" t="str">
        <f t="shared" si="12"/>
        <v/>
      </c>
      <c r="V28" s="88" t="str">
        <f t="shared" si="13"/>
        <v/>
      </c>
      <c r="W28" s="57" t="str">
        <f t="shared" si="14"/>
        <v/>
      </c>
      <c r="X28" s="91" t="str">
        <f t="shared" si="15"/>
        <v/>
      </c>
      <c r="Y28" s="58" t="str">
        <f t="shared" si="16"/>
        <v>No</v>
      </c>
      <c r="AA28" s="29" t="str">
        <f t="shared" si="17"/>
        <v/>
      </c>
      <c r="AB28" s="29" t="str">
        <f t="shared" si="18"/>
        <v/>
      </c>
      <c r="AC28" s="29" t="str">
        <f t="shared" si="19"/>
        <v/>
      </c>
      <c r="AE28" s="29" t="str">
        <f t="shared" si="20"/>
        <v>No</v>
      </c>
      <c r="AF28" s="29" t="str">
        <f t="shared" si="21"/>
        <v>No</v>
      </c>
      <c r="AG28" s="29" t="str">
        <f t="shared" si="22"/>
        <v>No</v>
      </c>
      <c r="AI28" s="33" t="str">
        <f>IF(C28="Yes",IF(Indicators!E28&lt;&gt;"", Indicators!E28,""),"")</f>
        <v/>
      </c>
      <c r="AJ28" s="33" t="str">
        <f t="shared" si="23"/>
        <v/>
      </c>
      <c r="AK28" s="62" t="str">
        <f>IF(Parameters!B$5="Percentile", IF(AJ28&lt;Parameters!C$5, "Y", "N"), IF(AI28&lt;Parameters!C$5, "Y", "N"))</f>
        <v>N</v>
      </c>
      <c r="AL28" s="33" t="str">
        <f>IF(C28="Yes", IF(Indicators!W28&lt;&gt;"", Indicators!W28, ""),"")</f>
        <v/>
      </c>
      <c r="AM28" s="33" t="str">
        <f t="shared" si="24"/>
        <v/>
      </c>
      <c r="AN28" s="33" t="str">
        <f>IF(AL28&lt;&gt;"", IF(Parameters!B$6="Percentile", IF(AM28&lt;Parameters!C$6, "Y", "N"), IF(AL28&lt;Parameters!C$6, "Y", "N")),"")</f>
        <v/>
      </c>
      <c r="AO28" s="47" t="str">
        <f t="shared" si="25"/>
        <v>N</v>
      </c>
      <c r="AQ28" s="33" t="str">
        <f>IF(C28="Yes", IF(Indicators!N28&lt;&gt;"", Indicators!N28,""),"")</f>
        <v/>
      </c>
      <c r="AR28" s="33" t="str">
        <f t="shared" si="26"/>
        <v/>
      </c>
      <c r="AS28" s="48" t="str">
        <f>IF(Parameters!B$7="Percentile", IF(AR28&lt;Parameters!C$7, "Y", "N"), IF(AQ28&lt;Parameters!C$7, "Y", "N"))</f>
        <v>N</v>
      </c>
      <c r="AU28" s="33" t="str">
        <f>IF(C28="Yes", IF(Indicators!X28&lt;&gt;"", Indicators!X28,""),"")</f>
        <v/>
      </c>
      <c r="AV28" s="33" t="str">
        <f t="shared" si="27"/>
        <v/>
      </c>
      <c r="AW28" s="48" t="str">
        <f>IF(Parameters!B$8="Percentile", IF(AV28&lt;Parameters!C$8, "Y", "N"), IF(AU28&gt;Parameters!C$8, "Y", "N"))</f>
        <v>N</v>
      </c>
      <c r="AY28" s="71" t="str">
        <f>IF(Indicators!F28&lt;&gt;"", IF(Indicators!F28&lt;Parameters!F$5, "Y", "N"), "")</f>
        <v>Y</v>
      </c>
      <c r="AZ28" s="71" t="str">
        <f>IF(Indicators!G28&lt;&gt;"", IF(Indicators!G28&lt;Parameters!G$5, "Y", "N"), "")</f>
        <v>N</v>
      </c>
      <c r="BA28" s="71" t="str">
        <f>IF(Indicators!H28&lt;&gt;"", IF(Indicators!H28&lt;Parameters!H$5, "Y", "N"), "")</f>
        <v/>
      </c>
      <c r="BB28" s="71" t="str">
        <f>IF(Indicators!I28&lt;&gt;"", IF(Indicators!I28&lt;Parameters!I$5, "Y", "N"), "")</f>
        <v/>
      </c>
      <c r="BC28" s="71" t="str">
        <f>IF(Indicators!J28&lt;&gt;"", IF(Indicators!J28&lt;Parameters!J$5, "Y", "N"), "")</f>
        <v/>
      </c>
      <c r="BD28" s="71" t="str">
        <f>IF(Indicators!K28&lt;&gt;"", IF(Indicators!K28&lt;Parameters!K$5, "Y", "N"), "")</f>
        <v/>
      </c>
      <c r="BE28" s="71" t="str">
        <f>IF(Indicators!L28&lt;&gt;"", IF(Indicators!L28&lt;Parameters!L$5, "Y", "N"), "")</f>
        <v/>
      </c>
      <c r="BF28" s="71" t="str">
        <f>IF(Indicators!M28&lt;&gt;"", IF(Indicators!M28&lt;Parameters!M$5, "Y", "N"), "")</f>
        <v>Y</v>
      </c>
      <c r="BG28" s="29" t="str">
        <f>IF(Indicators!Q28&lt;&gt;"", IF(Indicators!Q28&lt;Parameters!H$6, "Y", "N"), "")</f>
        <v/>
      </c>
      <c r="BH28" s="29">
        <f t="shared" si="28"/>
        <v>2</v>
      </c>
      <c r="BI28" s="47" t="str">
        <f>IF(K28="No",IF(BH28&gt;=Parameters!C$12, "Y", "N"), "")</f>
        <v>Y</v>
      </c>
      <c r="BK28" s="78">
        <f>IF(AND($BI28="Y", Indicators!O28&lt;&gt;""), _xlfn.PERCENTRANK.EXC(Indicators!O$2:O$210, Indicators!O28)*100, "")</f>
        <v>60.9</v>
      </c>
      <c r="BL28" s="78">
        <f>IF(AND($BI28="Y", Indicators!P28&lt;&gt;""), _xlfn.PERCENTRANK.EXC(Indicators!P$2:P$210, Indicators!P28)*100, "")</f>
        <v>70.399999999999991</v>
      </c>
      <c r="BM28" s="78" t="str">
        <f>IF(AND($BI28="Y", Indicators!Q28&lt;&gt;""), _xlfn.PERCENTRANK.EXC(Indicators!Q$2:Q$210, Indicators!Q28)*100, "")</f>
        <v/>
      </c>
      <c r="BN28" s="78" t="str">
        <f>IF(AND($BI28="Y", Indicators!R28&lt;&gt;""), _xlfn.PERCENTRANK.EXC(Indicators!R$2:R$210, Indicators!R28)*100, "")</f>
        <v/>
      </c>
      <c r="BO28" s="78" t="str">
        <f>IF(AND($BI28="Y", Indicators!S28&lt;&gt;""), _xlfn.PERCENTRANK.EXC(Indicators!S$2:S$210, Indicators!S28)*100, "")</f>
        <v/>
      </c>
      <c r="BP28" s="78" t="str">
        <f>IF(AND($BI28="Y", Indicators!T28&lt;&gt;""), _xlfn.PERCENTRANK.EXC(Indicators!T$2:T$210, Indicators!T28)*100, "")</f>
        <v/>
      </c>
      <c r="BQ28" s="78" t="str">
        <f>IF(AND($BI28="Y", Indicators!U28&lt;&gt;""), _xlfn.PERCENTRANK.EXC(Indicators!U$2:U$210, Indicators!U28)*100, "")</f>
        <v/>
      </c>
      <c r="BR28" s="78">
        <f>IF(AND($BI28="Y", Indicators!V28&lt;&gt;""), _xlfn.PERCENTRANK.EXC(Indicators!V$2:V$210, Indicators!V28)*100, "")</f>
        <v>70.599999999999994</v>
      </c>
      <c r="BS28" s="81">
        <f t="shared" si="29"/>
        <v>0</v>
      </c>
      <c r="BT28" s="84" t="str">
        <f>IF(BI28="Y", IF(BS28&gt;=Parameters!C$13, "Y", "N"), "")</f>
        <v>N</v>
      </c>
      <c r="BU28" s="29"/>
      <c r="BV28" s="33" t="str">
        <f>IF(BT28="Y", Indicators!X28, "")</f>
        <v/>
      </c>
      <c r="BW28" s="47" t="str">
        <f>IF(BV28&lt;&gt;"", IF(BV28&gt;Parameters!C$14,"Y", "N"), "")</f>
        <v/>
      </c>
      <c r="BY28" s="72" t="str">
        <f>IF(Indicators!F28&lt;&gt;"", IF(Indicators!F28&lt;Parameters!F$18, "Y", "N"), "")</f>
        <v>N</v>
      </c>
      <c r="BZ28" s="72" t="str">
        <f>IF(Indicators!G28&lt;&gt;"", IF(Indicators!G28&lt;Parameters!G$18, "Y", "N"), "")</f>
        <v>N</v>
      </c>
      <c r="CA28" s="72" t="str">
        <f>IF(Indicators!H28&lt;&gt;"", IF(Indicators!H28&lt;Parameters!H$18, "Y", "N"), "")</f>
        <v/>
      </c>
      <c r="CB28" s="72" t="str">
        <f>IF(Indicators!I28&lt;&gt;"", IF(Indicators!I28&lt;Parameters!I$18, "Y", "N"), "")</f>
        <v/>
      </c>
      <c r="CC28" s="72" t="str">
        <f>IF(Indicators!J28&lt;&gt;"", IF(Indicators!J28&lt;Parameters!J$18, "Y", "N"), "")</f>
        <v/>
      </c>
      <c r="CD28" s="72" t="str">
        <f>IF(Indicators!K28&lt;&gt;"", IF(Indicators!K28&lt;Parameters!K$18, "Y", "N"), "")</f>
        <v/>
      </c>
      <c r="CE28" s="72" t="str">
        <f>IF(Indicators!L28&lt;&gt;"", IF(Indicators!L28&lt;Parameters!L$18, "Y", "N"), "")</f>
        <v/>
      </c>
      <c r="CF28" s="72" t="str">
        <f>IF(Indicators!M28&lt;&gt;"", IF(Indicators!M28&lt;Parameters!M$18, "Y", "N"), "")</f>
        <v>N</v>
      </c>
      <c r="CG28" s="29" t="str">
        <f>IF(Indicators!Q28&lt;&gt;"", IF(Indicators!Q28&lt;Parameters!H$19, "Y", "N"), "")</f>
        <v/>
      </c>
      <c r="CH28" s="29">
        <f t="shared" si="30"/>
        <v>0</v>
      </c>
      <c r="CI28" s="47" t="str">
        <f>IF(AND(K28="No",R28="No"),IF(CH28&gt;=Parameters!C$18, "Y", "N"), "")</f>
        <v>N</v>
      </c>
      <c r="CJ28" s="29"/>
      <c r="CK28" s="29" t="str">
        <f>IF(AND($CI28="Y", Indicators!O28&lt;&gt;""), IF(Indicators!O28&lt;Parameters!F$20, "Y", "N"),"")</f>
        <v/>
      </c>
      <c r="CL28" s="29" t="str">
        <f>IF(AND($CI28="Y", Indicators!P28&lt;&gt;""), IF(Indicators!P28&lt;Parameters!G$20, "Y", "N"),"")</f>
        <v/>
      </c>
      <c r="CM28" s="29" t="str">
        <f>IF(AND($CI28="Y", Indicators!Q28&lt;&gt;""), IF(Indicators!Q28&lt;Parameters!H$20, "Y", "N"),"")</f>
        <v/>
      </c>
      <c r="CN28" s="29" t="str">
        <f>IF(AND($CI28="Y", Indicators!R28&lt;&gt;""), IF(Indicators!R28&lt;Parameters!I$20, "Y", "N"),"")</f>
        <v/>
      </c>
      <c r="CO28" s="29" t="str">
        <f>IF(AND($CI28="Y", Indicators!S28&lt;&gt;""), IF(Indicators!S28&lt;Parameters!J$20, "Y", "N"),"")</f>
        <v/>
      </c>
      <c r="CP28" s="29" t="str">
        <f>IF(AND($CI28="Y", Indicators!T28&lt;&gt;""), IF(Indicators!T28&lt;Parameters!K$20, "Y", "N"),"")</f>
        <v/>
      </c>
      <c r="CQ28" s="29" t="str">
        <f>IF(AND($CI28="Y", Indicators!U28&lt;&gt;""), IF(Indicators!U28&lt;Parameters!L$20, "Y", "N"),"")</f>
        <v/>
      </c>
      <c r="CR28" s="29" t="str">
        <f>IF(AND($CI28="Y", Indicators!V28&lt;&gt;""), IF(Indicators!V28&lt;Parameters!M$20, "Y", "N"),"")</f>
        <v/>
      </c>
      <c r="CS28" s="81" t="str">
        <f t="shared" si="31"/>
        <v/>
      </c>
      <c r="CT28" s="84" t="str">
        <f>IF(CI28="Y", IF(CS28&gt;=Parameters!C$19, "Y", "N"), "")</f>
        <v/>
      </c>
      <c r="CU28" s="29" t="str">
        <f>IF($H28="Yes",#REF!, "")</f>
        <v/>
      </c>
      <c r="CV28" s="78" t="str">
        <f>IF(CT28="Y", Indicators!X28, "")</f>
        <v/>
      </c>
      <c r="CW28" s="34" t="str">
        <f>IF(CV28&lt;&gt;"",IF(CV28&gt;Parameters!C47,"Y","N"), "")</f>
        <v/>
      </c>
      <c r="CY28" s="33" t="str">
        <f>IF($K28="Yes", IF(Indicators!F28&lt;&gt;"", Indicators!F28, ""), "")</f>
        <v/>
      </c>
      <c r="CZ28" s="33" t="str">
        <f>IF($K28="Yes", IF(Indicators!G28&lt;&gt;"", Indicators!G28, ""), "")</f>
        <v/>
      </c>
      <c r="DA28" s="33" t="str">
        <f>IF($K28="Yes", IF(Indicators!H28&lt;&gt;"", Indicators!H28, ""), "")</f>
        <v/>
      </c>
      <c r="DB28" s="33" t="str">
        <f>IF($K28="Yes", IF(Indicators!I28&lt;&gt;"", Indicators!I28, ""), "")</f>
        <v/>
      </c>
      <c r="DC28" s="33" t="str">
        <f>IF($K28="Yes", IF(Indicators!J28&lt;&gt;"", Indicators!J28, ""), "")</f>
        <v/>
      </c>
      <c r="DD28" s="33" t="str">
        <f>IF($K28="Yes", IF(Indicators!K28&lt;&gt;"", Indicators!K28, ""), "")</f>
        <v/>
      </c>
      <c r="DE28" s="33" t="str">
        <f>IF($K28="Yes", IF(Indicators!L28&lt;&gt;"", Indicators!L28, ""), "")</f>
        <v/>
      </c>
      <c r="DF28" s="33" t="str">
        <f>IF($K28="Yes", IF(Indicators!M28&lt;&gt;"", Indicators!M28, ""), "")</f>
        <v/>
      </c>
      <c r="DH28" s="33" t="str">
        <f>IF($K28="Yes", IF(Indicators!W28&lt;&gt;"", Indicators!W28, ""), "")</f>
        <v/>
      </c>
      <c r="DJ28" s="33" t="str">
        <f>IF($K28="Yes", IF(Indicators!O28&lt;&gt;"", Indicators!O28, ""), "")</f>
        <v/>
      </c>
      <c r="DK28" s="33" t="str">
        <f>IF($K28="Yes", IF(Indicators!P28&lt;&gt;"", Indicators!P28, ""), "")</f>
        <v/>
      </c>
      <c r="DL28" s="33" t="str">
        <f>IF($K28="Yes", IF(Indicators!Q28&lt;&gt;"", Indicators!Q28, ""), "")</f>
        <v/>
      </c>
      <c r="DM28" s="33" t="str">
        <f>IF($K28="Yes", IF(Indicators!R28&lt;&gt;"", Indicators!R28, ""), "")</f>
        <v/>
      </c>
      <c r="DN28" s="33" t="str">
        <f>IF($K28="Yes", IF(Indicators!S28&lt;&gt;"", Indicators!S28, ""), "")</f>
        <v/>
      </c>
      <c r="DO28" s="33" t="str">
        <f>IF($K28="Yes", IF(Indicators!T28&lt;&gt;"", Indicators!T28, ""), "")</f>
        <v/>
      </c>
      <c r="DP28" s="33" t="str">
        <f>IF($K28="Yes", IF(Indicators!U28&lt;&gt;"", Indicators!U28, ""), "")</f>
        <v/>
      </c>
      <c r="DQ28" s="33" t="str">
        <f>IF($K28="Yes", IF(Indicators!V28&lt;&gt;"", Indicators!V28, ""), "")</f>
        <v/>
      </c>
      <c r="DS28" s="29" t="str">
        <f>IF($K28="Yes", IF(Indicators!X28&lt;&gt;"", Indicators!X28, ""), "")</f>
        <v/>
      </c>
    </row>
    <row r="29" spans="1:123" x14ac:dyDescent="0.25">
      <c r="A29" s="56" t="str">
        <f>Indicators!A29</f>
        <v>District1007</v>
      </c>
      <c r="B29" s="56" t="str">
        <f>Indicators!B29</f>
        <v>School 1</v>
      </c>
      <c r="C29" s="57" t="str">
        <f>Indicators!D29</f>
        <v>Yes</v>
      </c>
      <c r="D29" s="64" t="str">
        <f>IF(AK29="Y", IF(Parameters!B$5="Percentile", Identification!AJ29,Identification!AI29), "")</f>
        <v/>
      </c>
      <c r="E29" s="64" t="str">
        <f>IF(AN29="Y", IF(Parameters!B$6="Percentile", AM29, AL29), "")</f>
        <v/>
      </c>
      <c r="F29" s="57" t="str">
        <f t="shared" si="0"/>
        <v>N</v>
      </c>
      <c r="G29" s="64" t="str">
        <f>IF(AND(F29="Y", AS29="Y"), IF(Parameters!B$7="Percentile", AR29,AQ29), "")</f>
        <v/>
      </c>
      <c r="H29" s="57" t="str">
        <f t="shared" si="1"/>
        <v/>
      </c>
      <c r="I29" s="64" t="str">
        <f>IF(AND(H29="Y", AW29="Y"), IF(Parameters!B$7="Percentile", AV29,AU29), "")</f>
        <v/>
      </c>
      <c r="J29" s="65" t="str">
        <f t="shared" si="2"/>
        <v/>
      </c>
      <c r="K29" s="57" t="str">
        <f t="shared" si="3"/>
        <v>No</v>
      </c>
      <c r="L29" s="87" t="str">
        <f t="shared" si="4"/>
        <v/>
      </c>
      <c r="M29" s="57" t="str">
        <f>Identification!BI29</f>
        <v>N</v>
      </c>
      <c r="N29" s="87" t="str">
        <f t="shared" si="5"/>
        <v/>
      </c>
      <c r="O29" s="88" t="str">
        <f t="shared" si="6"/>
        <v/>
      </c>
      <c r="P29" s="57" t="str">
        <f t="shared" si="7"/>
        <v/>
      </c>
      <c r="Q29" s="57" t="str">
        <f t="shared" si="8"/>
        <v/>
      </c>
      <c r="R29" s="57" t="str">
        <f t="shared" si="9"/>
        <v>No</v>
      </c>
      <c r="S29" s="57" t="str">
        <f t="shared" si="10"/>
        <v/>
      </c>
      <c r="T29" s="57" t="str">
        <f t="shared" si="11"/>
        <v>N</v>
      </c>
      <c r="U29" s="57" t="str">
        <f t="shared" si="12"/>
        <v/>
      </c>
      <c r="V29" s="88" t="str">
        <f t="shared" si="13"/>
        <v/>
      </c>
      <c r="W29" s="57" t="str">
        <f t="shared" si="14"/>
        <v/>
      </c>
      <c r="X29" s="91" t="str">
        <f t="shared" si="15"/>
        <v/>
      </c>
      <c r="Y29" s="58" t="str">
        <f t="shared" si="16"/>
        <v>No</v>
      </c>
      <c r="AA29" s="29" t="str">
        <f t="shared" si="17"/>
        <v>No</v>
      </c>
      <c r="AB29" s="29" t="str">
        <f t="shared" si="18"/>
        <v>No</v>
      </c>
      <c r="AC29" s="29" t="str">
        <f t="shared" si="19"/>
        <v>No</v>
      </c>
      <c r="AE29" s="29" t="str">
        <f t="shared" si="20"/>
        <v/>
      </c>
      <c r="AF29" s="29" t="str">
        <f t="shared" si="21"/>
        <v/>
      </c>
      <c r="AG29" s="29" t="str">
        <f t="shared" si="22"/>
        <v/>
      </c>
      <c r="AI29" s="33">
        <f>IF(C29="Yes",IF(Indicators!E29&lt;&gt;"", Indicators!E29,""),"")</f>
        <v>56.696428599999997</v>
      </c>
      <c r="AJ29" s="33">
        <f t="shared" si="23"/>
        <v>83.6</v>
      </c>
      <c r="AK29" s="62" t="str">
        <f>IF(Parameters!B$5="Percentile", IF(AJ29&lt;Parameters!C$5, "Y", "N"), IF(AI29&lt;Parameters!C$5, "Y", "N"))</f>
        <v>N</v>
      </c>
      <c r="AL29" s="33" t="str">
        <f>IF(C29="Yes", IF(Indicators!W29&lt;&gt;"", Indicators!W29, ""),"")</f>
        <v/>
      </c>
      <c r="AM29" s="33" t="str">
        <f t="shared" si="24"/>
        <v/>
      </c>
      <c r="AN29" s="33" t="str">
        <f>IF(AL29&lt;&gt;"", IF(Parameters!B$6="Percentile", IF(AM29&lt;Parameters!C$6, "Y", "N"), IF(AL29&lt;Parameters!C$6, "Y", "N")),"")</f>
        <v/>
      </c>
      <c r="AO29" s="47" t="str">
        <f t="shared" si="25"/>
        <v>N</v>
      </c>
      <c r="AQ29" s="33">
        <f>IF(C29="Yes", IF(Indicators!N29&lt;&gt;"", Indicators!N29,""),"")</f>
        <v>129.62962959999999</v>
      </c>
      <c r="AR29" s="33">
        <f t="shared" si="26"/>
        <v>84.899999999999991</v>
      </c>
      <c r="AS29" s="48" t="str">
        <f>IF(Parameters!B$7="Percentile", IF(AR29&lt;Parameters!C$7, "Y", "N"), IF(AQ29&lt;Parameters!C$7, "Y", "N"))</f>
        <v>N</v>
      </c>
      <c r="AU29" s="33">
        <f>IF(C29="Yes", IF(Indicators!X29&lt;&gt;"", Indicators!X29,""),"")</f>
        <v>16.48</v>
      </c>
      <c r="AV29" s="33">
        <f t="shared" si="27"/>
        <v>36.299999999999997</v>
      </c>
      <c r="AW29" s="48" t="str">
        <f>IF(Parameters!B$8="Percentile", IF(AV29&lt;Parameters!C$8, "Y", "N"), IF(AU29&gt;Parameters!C$8, "Y", "N"))</f>
        <v>N</v>
      </c>
      <c r="AY29" s="71" t="str">
        <f>IF(Indicators!F29&lt;&gt;"", IF(Indicators!F29&lt;Parameters!F$5, "Y", "N"), "")</f>
        <v>N</v>
      </c>
      <c r="AZ29" s="71" t="str">
        <f>IF(Indicators!G29&lt;&gt;"", IF(Indicators!G29&lt;Parameters!G$5, "Y", "N"), "")</f>
        <v>N</v>
      </c>
      <c r="BA29" s="71" t="str">
        <f>IF(Indicators!H29&lt;&gt;"", IF(Indicators!H29&lt;Parameters!H$5, "Y", "N"), "")</f>
        <v/>
      </c>
      <c r="BB29" s="71" t="str">
        <f>IF(Indicators!I29&lt;&gt;"", IF(Indicators!I29&lt;Parameters!I$5, "Y", "N"), "")</f>
        <v/>
      </c>
      <c r="BC29" s="71" t="str">
        <f>IF(Indicators!J29&lt;&gt;"", IF(Indicators!J29&lt;Parameters!J$5, "Y", "N"), "")</f>
        <v/>
      </c>
      <c r="BD29" s="71" t="str">
        <f>IF(Indicators!K29&lt;&gt;"", IF(Indicators!K29&lt;Parameters!K$5, "Y", "N"), "")</f>
        <v/>
      </c>
      <c r="BE29" s="71" t="str">
        <f>IF(Indicators!L29&lt;&gt;"", IF(Indicators!L29&lt;Parameters!L$5, "Y", "N"), "")</f>
        <v/>
      </c>
      <c r="BF29" s="71" t="str">
        <f>IF(Indicators!M29&lt;&gt;"", IF(Indicators!M29&lt;Parameters!M$5, "Y", "N"), "")</f>
        <v>N</v>
      </c>
      <c r="BG29" s="29" t="str">
        <f>IF(Indicators!Q29&lt;&gt;"", IF(Indicators!Q29&lt;Parameters!H$6, "Y", "N"), "")</f>
        <v/>
      </c>
      <c r="BH29" s="29">
        <f t="shared" si="28"/>
        <v>0</v>
      </c>
      <c r="BI29" s="47" t="str">
        <f>IF(K29="No",IF(BH29&gt;=Parameters!C$12, "Y", "N"), "")</f>
        <v>N</v>
      </c>
      <c r="BK29" s="78" t="str">
        <f>IF(AND($BI29="Y", Indicators!O29&lt;&gt;""), _xlfn.PERCENTRANK.EXC(Indicators!O$2:O$210, Indicators!O29)*100, "")</f>
        <v/>
      </c>
      <c r="BL29" s="78" t="str">
        <f>IF(AND($BI29="Y", Indicators!P29&lt;&gt;""), _xlfn.PERCENTRANK.EXC(Indicators!P$2:P$210, Indicators!P29)*100, "")</f>
        <v/>
      </c>
      <c r="BM29" s="78" t="str">
        <f>IF(AND($BI29="Y", Indicators!Q29&lt;&gt;""), _xlfn.PERCENTRANK.EXC(Indicators!Q$2:Q$210, Indicators!Q29)*100, "")</f>
        <v/>
      </c>
      <c r="BN29" s="78" t="str">
        <f>IF(AND($BI29="Y", Indicators!R29&lt;&gt;""), _xlfn.PERCENTRANK.EXC(Indicators!R$2:R$210, Indicators!R29)*100, "")</f>
        <v/>
      </c>
      <c r="BO29" s="78" t="str">
        <f>IF(AND($BI29="Y", Indicators!S29&lt;&gt;""), _xlfn.PERCENTRANK.EXC(Indicators!S$2:S$210, Indicators!S29)*100, "")</f>
        <v/>
      </c>
      <c r="BP29" s="78" t="str">
        <f>IF(AND($BI29="Y", Indicators!T29&lt;&gt;""), _xlfn.PERCENTRANK.EXC(Indicators!T$2:T$210, Indicators!T29)*100, "")</f>
        <v/>
      </c>
      <c r="BQ29" s="78" t="str">
        <f>IF(AND($BI29="Y", Indicators!U29&lt;&gt;""), _xlfn.PERCENTRANK.EXC(Indicators!U$2:U$210, Indicators!U29)*100, "")</f>
        <v/>
      </c>
      <c r="BR29" s="78" t="str">
        <f>IF(AND($BI29="Y", Indicators!V29&lt;&gt;""), _xlfn.PERCENTRANK.EXC(Indicators!V$2:V$210, Indicators!V29)*100, "")</f>
        <v/>
      </c>
      <c r="BS29" s="81" t="str">
        <f t="shared" si="29"/>
        <v/>
      </c>
      <c r="BT29" s="84" t="str">
        <f>IF(BI29="Y", IF(BS29&gt;=Parameters!C$13, "Y", "N"), "")</f>
        <v/>
      </c>
      <c r="BU29" s="29"/>
      <c r="BV29" s="33" t="str">
        <f>IF(BT29="Y", Indicators!X29, "")</f>
        <v/>
      </c>
      <c r="BW29" s="47" t="str">
        <f>IF(BV29&lt;&gt;"", IF(BV29&gt;Parameters!C$14,"Y", "N"), "")</f>
        <v/>
      </c>
      <c r="BY29" s="72" t="str">
        <f>IF(Indicators!F29&lt;&gt;"", IF(Indicators!F29&lt;Parameters!F$18, "Y", "N"), "")</f>
        <v>N</v>
      </c>
      <c r="BZ29" s="72" t="str">
        <f>IF(Indicators!G29&lt;&gt;"", IF(Indicators!G29&lt;Parameters!G$18, "Y", "N"), "")</f>
        <v>N</v>
      </c>
      <c r="CA29" s="72" t="str">
        <f>IF(Indicators!H29&lt;&gt;"", IF(Indicators!H29&lt;Parameters!H$18, "Y", "N"), "")</f>
        <v/>
      </c>
      <c r="CB29" s="72" t="str">
        <f>IF(Indicators!I29&lt;&gt;"", IF(Indicators!I29&lt;Parameters!I$18, "Y", "N"), "")</f>
        <v/>
      </c>
      <c r="CC29" s="72" t="str">
        <f>IF(Indicators!J29&lt;&gt;"", IF(Indicators!J29&lt;Parameters!J$18, "Y", "N"), "")</f>
        <v/>
      </c>
      <c r="CD29" s="72" t="str">
        <f>IF(Indicators!K29&lt;&gt;"", IF(Indicators!K29&lt;Parameters!K$18, "Y", "N"), "")</f>
        <v/>
      </c>
      <c r="CE29" s="72" t="str">
        <f>IF(Indicators!L29&lt;&gt;"", IF(Indicators!L29&lt;Parameters!L$18, "Y", "N"), "")</f>
        <v/>
      </c>
      <c r="CF29" s="72" t="str">
        <f>IF(Indicators!M29&lt;&gt;"", IF(Indicators!M29&lt;Parameters!M$18, "Y", "N"), "")</f>
        <v>N</v>
      </c>
      <c r="CG29" s="29" t="str">
        <f>IF(Indicators!Q29&lt;&gt;"", IF(Indicators!Q29&lt;Parameters!H$19, "Y", "N"), "")</f>
        <v/>
      </c>
      <c r="CH29" s="29">
        <f t="shared" si="30"/>
        <v>0</v>
      </c>
      <c r="CI29" s="47" t="str">
        <f>IF(AND(K29="No",R29="No"),IF(CH29&gt;=Parameters!C$18, "Y", "N"), "")</f>
        <v>N</v>
      </c>
      <c r="CJ29" s="29"/>
      <c r="CK29" s="29" t="str">
        <f>IF(AND($CI29="Y", Indicators!O29&lt;&gt;""), IF(Indicators!O29&lt;Parameters!F$20, "Y", "N"),"")</f>
        <v/>
      </c>
      <c r="CL29" s="29" t="str">
        <f>IF(AND($CI29="Y", Indicators!P29&lt;&gt;""), IF(Indicators!P29&lt;Parameters!G$20, "Y", "N"),"")</f>
        <v/>
      </c>
      <c r="CM29" s="29" t="str">
        <f>IF(AND($CI29="Y", Indicators!Q29&lt;&gt;""), IF(Indicators!Q29&lt;Parameters!H$20, "Y", "N"),"")</f>
        <v/>
      </c>
      <c r="CN29" s="29" t="str">
        <f>IF(AND($CI29="Y", Indicators!R29&lt;&gt;""), IF(Indicators!R29&lt;Parameters!I$20, "Y", "N"),"")</f>
        <v/>
      </c>
      <c r="CO29" s="29" t="str">
        <f>IF(AND($CI29="Y", Indicators!S29&lt;&gt;""), IF(Indicators!S29&lt;Parameters!J$20, "Y", "N"),"")</f>
        <v/>
      </c>
      <c r="CP29" s="29" t="str">
        <f>IF(AND($CI29="Y", Indicators!T29&lt;&gt;""), IF(Indicators!T29&lt;Parameters!K$20, "Y", "N"),"")</f>
        <v/>
      </c>
      <c r="CQ29" s="29" t="str">
        <f>IF(AND($CI29="Y", Indicators!U29&lt;&gt;""), IF(Indicators!U29&lt;Parameters!L$20, "Y", "N"),"")</f>
        <v/>
      </c>
      <c r="CR29" s="29" t="str">
        <f>IF(AND($CI29="Y", Indicators!V29&lt;&gt;""), IF(Indicators!V29&lt;Parameters!M$20, "Y", "N"),"")</f>
        <v/>
      </c>
      <c r="CS29" s="81" t="str">
        <f t="shared" si="31"/>
        <v/>
      </c>
      <c r="CT29" s="84" t="str">
        <f>IF(CI29="Y", IF(CS29&gt;=Parameters!C$19, "Y", "N"), "")</f>
        <v/>
      </c>
      <c r="CU29" s="29" t="str">
        <f>IF($H29="Yes",#REF!, "")</f>
        <v/>
      </c>
      <c r="CV29" s="78" t="str">
        <f>IF(CT29="Y", Indicators!X29, "")</f>
        <v/>
      </c>
      <c r="CW29" s="34" t="str">
        <f>IF(CV29&lt;&gt;"",IF(CV29&gt;Parameters!C48,"Y","N"), "")</f>
        <v/>
      </c>
      <c r="CY29" s="33" t="str">
        <f>IF($K29="Yes", IF(Indicators!F29&lt;&gt;"", Indicators!F29, ""), "")</f>
        <v/>
      </c>
      <c r="CZ29" s="33" t="str">
        <f>IF($K29="Yes", IF(Indicators!G29&lt;&gt;"", Indicators!G29, ""), "")</f>
        <v/>
      </c>
      <c r="DA29" s="33" t="str">
        <f>IF($K29="Yes", IF(Indicators!H29&lt;&gt;"", Indicators!H29, ""), "")</f>
        <v/>
      </c>
      <c r="DB29" s="33" t="str">
        <f>IF($K29="Yes", IF(Indicators!I29&lt;&gt;"", Indicators!I29, ""), "")</f>
        <v/>
      </c>
      <c r="DC29" s="33" t="str">
        <f>IF($K29="Yes", IF(Indicators!J29&lt;&gt;"", Indicators!J29, ""), "")</f>
        <v/>
      </c>
      <c r="DD29" s="33" t="str">
        <f>IF($K29="Yes", IF(Indicators!K29&lt;&gt;"", Indicators!K29, ""), "")</f>
        <v/>
      </c>
      <c r="DE29" s="33" t="str">
        <f>IF($K29="Yes", IF(Indicators!L29&lt;&gt;"", Indicators!L29, ""), "")</f>
        <v/>
      </c>
      <c r="DF29" s="33" t="str">
        <f>IF($K29="Yes", IF(Indicators!M29&lt;&gt;"", Indicators!M29, ""), "")</f>
        <v/>
      </c>
      <c r="DH29" s="33" t="str">
        <f>IF($K29="Yes", IF(Indicators!W29&lt;&gt;"", Indicators!W29, ""), "")</f>
        <v/>
      </c>
      <c r="DJ29" s="33" t="str">
        <f>IF($K29="Yes", IF(Indicators!O29&lt;&gt;"", Indicators!O29, ""), "")</f>
        <v/>
      </c>
      <c r="DK29" s="33" t="str">
        <f>IF($K29="Yes", IF(Indicators!P29&lt;&gt;"", Indicators!P29, ""), "")</f>
        <v/>
      </c>
      <c r="DL29" s="33" t="str">
        <f>IF($K29="Yes", IF(Indicators!Q29&lt;&gt;"", Indicators!Q29, ""), "")</f>
        <v/>
      </c>
      <c r="DM29" s="33" t="str">
        <f>IF($K29="Yes", IF(Indicators!R29&lt;&gt;"", Indicators!R29, ""), "")</f>
        <v/>
      </c>
      <c r="DN29" s="33" t="str">
        <f>IF($K29="Yes", IF(Indicators!S29&lt;&gt;"", Indicators!S29, ""), "")</f>
        <v/>
      </c>
      <c r="DO29" s="33" t="str">
        <f>IF($K29="Yes", IF(Indicators!T29&lt;&gt;"", Indicators!T29, ""), "")</f>
        <v/>
      </c>
      <c r="DP29" s="33" t="str">
        <f>IF($K29="Yes", IF(Indicators!U29&lt;&gt;"", Indicators!U29, ""), "")</f>
        <v/>
      </c>
      <c r="DQ29" s="33" t="str">
        <f>IF($K29="Yes", IF(Indicators!V29&lt;&gt;"", Indicators!V29, ""), "")</f>
        <v/>
      </c>
      <c r="DS29" s="29" t="str">
        <f>IF($K29="Yes", IF(Indicators!X29&lt;&gt;"", Indicators!X29, ""), "")</f>
        <v/>
      </c>
    </row>
    <row r="30" spans="1:123" x14ac:dyDescent="0.25">
      <c r="A30" s="56" t="str">
        <f>Indicators!A30</f>
        <v>District1007</v>
      </c>
      <c r="B30" s="56" t="str">
        <f>Indicators!B30</f>
        <v>School 2</v>
      </c>
      <c r="C30" s="57" t="str">
        <f>Indicators!D30</f>
        <v>Yes</v>
      </c>
      <c r="D30" s="64">
        <f>IF(AK30="Y", IF(Parameters!B$5="Percentile", Identification!AJ30,Identification!AI30), "")</f>
        <v>40.2941176</v>
      </c>
      <c r="E30" s="64" t="str">
        <f>IF(AN30="Y", IF(Parameters!B$6="Percentile", AM30, AL30), "")</f>
        <v/>
      </c>
      <c r="F30" s="57" t="str">
        <f t="shared" si="0"/>
        <v>Y</v>
      </c>
      <c r="G30" s="64" t="str">
        <f>IF(AND(F30="Y", AS30="Y"), IF(Parameters!B$7="Percentile", AR30,AQ30), "")</f>
        <v/>
      </c>
      <c r="H30" s="57" t="str">
        <f t="shared" si="1"/>
        <v>N</v>
      </c>
      <c r="I30" s="64" t="str">
        <f>IF(AND(H30="Y", AW30="Y"), IF(Parameters!B$7="Percentile", AV30,AU30), "")</f>
        <v/>
      </c>
      <c r="J30" s="65" t="str">
        <f t="shared" si="2"/>
        <v/>
      </c>
      <c r="K30" s="57" t="str">
        <f t="shared" si="3"/>
        <v>No</v>
      </c>
      <c r="L30" s="87">
        <f t="shared" si="4"/>
        <v>3</v>
      </c>
      <c r="M30" s="57" t="str">
        <f>Identification!BI30</f>
        <v>Y</v>
      </c>
      <c r="N30" s="87" t="str">
        <f t="shared" si="5"/>
        <v/>
      </c>
      <c r="O30" s="88" t="str">
        <f t="shared" si="6"/>
        <v>N</v>
      </c>
      <c r="P30" s="57" t="str">
        <f t="shared" si="7"/>
        <v/>
      </c>
      <c r="Q30" s="57" t="str">
        <f t="shared" si="8"/>
        <v/>
      </c>
      <c r="R30" s="57" t="str">
        <f t="shared" si="9"/>
        <v>No</v>
      </c>
      <c r="S30" s="57" t="str">
        <f t="shared" si="10"/>
        <v/>
      </c>
      <c r="T30" s="57" t="str">
        <f t="shared" si="11"/>
        <v>N</v>
      </c>
      <c r="U30" s="57" t="str">
        <f t="shared" si="12"/>
        <v/>
      </c>
      <c r="V30" s="88" t="str">
        <f t="shared" si="13"/>
        <v/>
      </c>
      <c r="W30" s="57" t="str">
        <f t="shared" si="14"/>
        <v/>
      </c>
      <c r="X30" s="91" t="str">
        <f t="shared" si="15"/>
        <v/>
      </c>
      <c r="Y30" s="58" t="str">
        <f t="shared" si="16"/>
        <v>No</v>
      </c>
      <c r="AA30" s="29" t="str">
        <f t="shared" si="17"/>
        <v>No</v>
      </c>
      <c r="AB30" s="29" t="str">
        <f t="shared" si="18"/>
        <v>No</v>
      </c>
      <c r="AC30" s="29" t="str">
        <f t="shared" si="19"/>
        <v>No</v>
      </c>
      <c r="AE30" s="29" t="str">
        <f t="shared" si="20"/>
        <v/>
      </c>
      <c r="AF30" s="29" t="str">
        <f t="shared" si="21"/>
        <v/>
      </c>
      <c r="AG30" s="29" t="str">
        <f t="shared" si="22"/>
        <v/>
      </c>
      <c r="AI30" s="33">
        <f>IF(C30="Yes",IF(Indicators!E30&lt;&gt;"", Indicators!E30,""),"")</f>
        <v>40.2941176</v>
      </c>
      <c r="AJ30" s="33">
        <f t="shared" si="23"/>
        <v>39.4</v>
      </c>
      <c r="AK30" s="62" t="str">
        <f>IF(Parameters!B$5="Percentile", IF(AJ30&lt;Parameters!C$5, "Y", "N"), IF(AI30&lt;Parameters!C$5, "Y", "N"))</f>
        <v>Y</v>
      </c>
      <c r="AL30" s="33" t="str">
        <f>IF(C30="Yes", IF(Indicators!W30&lt;&gt;"", Indicators!W30, ""),"")</f>
        <v/>
      </c>
      <c r="AM30" s="33" t="str">
        <f t="shared" si="24"/>
        <v/>
      </c>
      <c r="AN30" s="33" t="str">
        <f>IF(AL30&lt;&gt;"", IF(Parameters!B$6="Percentile", IF(AM30&lt;Parameters!C$6, "Y", "N"), IF(AL30&lt;Parameters!C$6, "Y", "N")),"")</f>
        <v/>
      </c>
      <c r="AO30" s="47" t="str">
        <f t="shared" si="25"/>
        <v>Y</v>
      </c>
      <c r="AQ30" s="33">
        <f>IF(C30="Yes", IF(Indicators!N30&lt;&gt;"", Indicators!N30,""),"")</f>
        <v>108.6148649</v>
      </c>
      <c r="AR30" s="33">
        <f t="shared" si="26"/>
        <v>43.8</v>
      </c>
      <c r="AS30" s="48" t="str">
        <f>IF(Parameters!B$7="Percentile", IF(AR30&lt;Parameters!C$7, "Y", "N"), IF(AQ30&lt;Parameters!C$7, "Y", "N"))</f>
        <v>N</v>
      </c>
      <c r="AU30" s="33">
        <f>IF(C30="Yes", IF(Indicators!X30&lt;&gt;"", Indicators!X30,""),"")</f>
        <v>15.85</v>
      </c>
      <c r="AV30" s="33">
        <f t="shared" si="27"/>
        <v>39.6</v>
      </c>
      <c r="AW30" s="48" t="str">
        <f>IF(Parameters!B$8="Percentile", IF(AV30&lt;Parameters!C$8, "Y", "N"), IF(AU30&gt;Parameters!C$8, "Y", "N"))</f>
        <v>N</v>
      </c>
      <c r="AY30" s="71" t="str">
        <f>IF(Indicators!F30&lt;&gt;"", IF(Indicators!F30&lt;Parameters!F$5, "Y", "N"), "")</f>
        <v>Y</v>
      </c>
      <c r="AZ30" s="71" t="str">
        <f>IF(Indicators!G30&lt;&gt;"", IF(Indicators!G30&lt;Parameters!G$5, "Y", "N"), "")</f>
        <v>Y</v>
      </c>
      <c r="BA30" s="71" t="str">
        <f>IF(Indicators!H30&lt;&gt;"", IF(Indicators!H30&lt;Parameters!H$5, "Y", "N"), "")</f>
        <v/>
      </c>
      <c r="BB30" s="71" t="str">
        <f>IF(Indicators!I30&lt;&gt;"", IF(Indicators!I30&lt;Parameters!I$5, "Y", "N"), "")</f>
        <v/>
      </c>
      <c r="BC30" s="71" t="str">
        <f>IF(Indicators!J30&lt;&gt;"", IF(Indicators!J30&lt;Parameters!J$5, "Y", "N"), "")</f>
        <v/>
      </c>
      <c r="BD30" s="71" t="str">
        <f>IF(Indicators!K30&lt;&gt;"", IF(Indicators!K30&lt;Parameters!K$5, "Y", "N"), "")</f>
        <v/>
      </c>
      <c r="BE30" s="71" t="str">
        <f>IF(Indicators!L30&lt;&gt;"", IF(Indicators!L30&lt;Parameters!L$5, "Y", "N"), "")</f>
        <v/>
      </c>
      <c r="BF30" s="71" t="str">
        <f>IF(Indicators!M30&lt;&gt;"", IF(Indicators!M30&lt;Parameters!M$5, "Y", "N"), "")</f>
        <v>Y</v>
      </c>
      <c r="BG30" s="29" t="str">
        <f>IF(Indicators!Q30&lt;&gt;"", IF(Indicators!Q30&lt;Parameters!H$6, "Y", "N"), "")</f>
        <v/>
      </c>
      <c r="BH30" s="29">
        <f t="shared" si="28"/>
        <v>3</v>
      </c>
      <c r="BI30" s="47" t="str">
        <f>IF(K30="No",IF(BH30&gt;=Parameters!C$12, "Y", "N"), "")</f>
        <v>Y</v>
      </c>
      <c r="BK30" s="78">
        <f>IF(AND($BI30="Y", Indicators!O30&lt;&gt;""), _xlfn.PERCENTRANK.EXC(Indicators!O$2:O$210, Indicators!O30)*100, "")</f>
        <v>29.599999999999998</v>
      </c>
      <c r="BL30" s="78">
        <f>IF(AND($BI30="Y", Indicators!P30&lt;&gt;""), _xlfn.PERCENTRANK.EXC(Indicators!P$2:P$210, Indicators!P30)*100, "")</f>
        <v>10</v>
      </c>
      <c r="BM30" s="78" t="str">
        <f>IF(AND($BI30="Y", Indicators!Q30&lt;&gt;""), _xlfn.PERCENTRANK.EXC(Indicators!Q$2:Q$210, Indicators!Q30)*100, "")</f>
        <v/>
      </c>
      <c r="BN30" s="78" t="str">
        <f>IF(AND($BI30="Y", Indicators!R30&lt;&gt;""), _xlfn.PERCENTRANK.EXC(Indicators!R$2:R$210, Indicators!R30)*100, "")</f>
        <v/>
      </c>
      <c r="BO30" s="78" t="str">
        <f>IF(AND($BI30="Y", Indicators!S30&lt;&gt;""), _xlfn.PERCENTRANK.EXC(Indicators!S$2:S$210, Indicators!S30)*100, "")</f>
        <v/>
      </c>
      <c r="BP30" s="78" t="str">
        <f>IF(AND($BI30="Y", Indicators!T30&lt;&gt;""), _xlfn.PERCENTRANK.EXC(Indicators!T$2:T$210, Indicators!T30)*100, "")</f>
        <v/>
      </c>
      <c r="BQ30" s="78" t="str">
        <f>IF(AND($BI30="Y", Indicators!U30&lt;&gt;""), _xlfn.PERCENTRANK.EXC(Indicators!U$2:U$210, Indicators!U30)*100, "")</f>
        <v/>
      </c>
      <c r="BR30" s="78">
        <f>IF(AND($BI30="Y", Indicators!V30&lt;&gt;""), _xlfn.PERCENTRANK.EXC(Indicators!V$2:V$210, Indicators!V30)*100, "")</f>
        <v>42.199999999999996</v>
      </c>
      <c r="BS30" s="81">
        <f t="shared" si="29"/>
        <v>1</v>
      </c>
      <c r="BT30" s="84" t="str">
        <f>IF(BI30="Y", IF(BS30&gt;=Parameters!C$13, "Y", "N"), "")</f>
        <v>N</v>
      </c>
      <c r="BU30" s="29"/>
      <c r="BV30" s="33" t="str">
        <f>IF(BT30="Y", Indicators!X30, "")</f>
        <v/>
      </c>
      <c r="BW30" s="47" t="str">
        <f>IF(BV30&lt;&gt;"", IF(BV30&gt;Parameters!C$14,"Y", "N"), "")</f>
        <v/>
      </c>
      <c r="BY30" s="72" t="str">
        <f>IF(Indicators!F30&lt;&gt;"", IF(Indicators!F30&lt;Parameters!F$18, "Y", "N"), "")</f>
        <v>N</v>
      </c>
      <c r="BZ30" s="72" t="str">
        <f>IF(Indicators!G30&lt;&gt;"", IF(Indicators!G30&lt;Parameters!G$18, "Y", "N"), "")</f>
        <v>N</v>
      </c>
      <c r="CA30" s="72" t="str">
        <f>IF(Indicators!H30&lt;&gt;"", IF(Indicators!H30&lt;Parameters!H$18, "Y", "N"), "")</f>
        <v/>
      </c>
      <c r="CB30" s="72" t="str">
        <f>IF(Indicators!I30&lt;&gt;"", IF(Indicators!I30&lt;Parameters!I$18, "Y", "N"), "")</f>
        <v/>
      </c>
      <c r="CC30" s="72" t="str">
        <f>IF(Indicators!J30&lt;&gt;"", IF(Indicators!J30&lt;Parameters!J$18, "Y", "N"), "")</f>
        <v/>
      </c>
      <c r="CD30" s="72" t="str">
        <f>IF(Indicators!K30&lt;&gt;"", IF(Indicators!K30&lt;Parameters!K$18, "Y", "N"), "")</f>
        <v/>
      </c>
      <c r="CE30" s="72" t="str">
        <f>IF(Indicators!L30&lt;&gt;"", IF(Indicators!L30&lt;Parameters!L$18, "Y", "N"), "")</f>
        <v/>
      </c>
      <c r="CF30" s="72" t="str">
        <f>IF(Indicators!M30&lt;&gt;"", IF(Indicators!M30&lt;Parameters!M$18, "Y", "N"), "")</f>
        <v>Y</v>
      </c>
      <c r="CG30" s="29" t="str">
        <f>IF(Indicators!Q30&lt;&gt;"", IF(Indicators!Q30&lt;Parameters!H$19, "Y", "N"), "")</f>
        <v/>
      </c>
      <c r="CH30" s="29">
        <f t="shared" si="30"/>
        <v>1</v>
      </c>
      <c r="CI30" s="47" t="str">
        <f>IF(AND(K30="No",R30="No"),IF(CH30&gt;=Parameters!C$18, "Y", "N"), "")</f>
        <v>N</v>
      </c>
      <c r="CJ30" s="29"/>
      <c r="CK30" s="29" t="str">
        <f>IF(AND($CI30="Y", Indicators!O30&lt;&gt;""), IF(Indicators!O30&lt;Parameters!F$20, "Y", "N"),"")</f>
        <v/>
      </c>
      <c r="CL30" s="29" t="str">
        <f>IF(AND($CI30="Y", Indicators!P30&lt;&gt;""), IF(Indicators!P30&lt;Parameters!G$20, "Y", "N"),"")</f>
        <v/>
      </c>
      <c r="CM30" s="29" t="str">
        <f>IF(AND($CI30="Y", Indicators!Q30&lt;&gt;""), IF(Indicators!Q30&lt;Parameters!H$20, "Y", "N"),"")</f>
        <v/>
      </c>
      <c r="CN30" s="29" t="str">
        <f>IF(AND($CI30="Y", Indicators!R30&lt;&gt;""), IF(Indicators!R30&lt;Parameters!I$20, "Y", "N"),"")</f>
        <v/>
      </c>
      <c r="CO30" s="29" t="str">
        <f>IF(AND($CI30="Y", Indicators!S30&lt;&gt;""), IF(Indicators!S30&lt;Parameters!J$20, "Y", "N"),"")</f>
        <v/>
      </c>
      <c r="CP30" s="29" t="str">
        <f>IF(AND($CI30="Y", Indicators!T30&lt;&gt;""), IF(Indicators!T30&lt;Parameters!K$20, "Y", "N"),"")</f>
        <v/>
      </c>
      <c r="CQ30" s="29" t="str">
        <f>IF(AND($CI30="Y", Indicators!U30&lt;&gt;""), IF(Indicators!U30&lt;Parameters!L$20, "Y", "N"),"")</f>
        <v/>
      </c>
      <c r="CR30" s="29" t="str">
        <f>IF(AND($CI30="Y", Indicators!V30&lt;&gt;""), IF(Indicators!V30&lt;Parameters!M$20, "Y", "N"),"")</f>
        <v/>
      </c>
      <c r="CS30" s="81" t="str">
        <f t="shared" si="31"/>
        <v/>
      </c>
      <c r="CT30" s="84" t="str">
        <f>IF(CI30="Y", IF(CS30&gt;=Parameters!C$19, "Y", "N"), "")</f>
        <v/>
      </c>
      <c r="CU30" s="29" t="str">
        <f>IF($H30="Yes",#REF!, "")</f>
        <v/>
      </c>
      <c r="CV30" s="78" t="str">
        <f>IF(CT30="Y", Indicators!X30, "")</f>
        <v/>
      </c>
      <c r="CW30" s="34" t="str">
        <f>IF(CV30&lt;&gt;"",IF(CV30&gt;Parameters!C49,"Y","N"), "")</f>
        <v/>
      </c>
      <c r="CY30" s="33" t="str">
        <f>IF($K30="Yes", IF(Indicators!F30&lt;&gt;"", Indicators!F30, ""), "")</f>
        <v/>
      </c>
      <c r="CZ30" s="33" t="str">
        <f>IF($K30="Yes", IF(Indicators!G30&lt;&gt;"", Indicators!G30, ""), "")</f>
        <v/>
      </c>
      <c r="DA30" s="33" t="str">
        <f>IF($K30="Yes", IF(Indicators!H30&lt;&gt;"", Indicators!H30, ""), "")</f>
        <v/>
      </c>
      <c r="DB30" s="33" t="str">
        <f>IF($K30="Yes", IF(Indicators!I30&lt;&gt;"", Indicators!I30, ""), "")</f>
        <v/>
      </c>
      <c r="DC30" s="33" t="str">
        <f>IF($K30="Yes", IF(Indicators!J30&lt;&gt;"", Indicators!J30, ""), "")</f>
        <v/>
      </c>
      <c r="DD30" s="33" t="str">
        <f>IF($K30="Yes", IF(Indicators!K30&lt;&gt;"", Indicators!K30, ""), "")</f>
        <v/>
      </c>
      <c r="DE30" s="33" t="str">
        <f>IF($K30="Yes", IF(Indicators!L30&lt;&gt;"", Indicators!L30, ""), "")</f>
        <v/>
      </c>
      <c r="DF30" s="33" t="str">
        <f>IF($K30="Yes", IF(Indicators!M30&lt;&gt;"", Indicators!M30, ""), "")</f>
        <v/>
      </c>
      <c r="DH30" s="33" t="str">
        <f>IF($K30="Yes", IF(Indicators!W30&lt;&gt;"", Indicators!W30, ""), "")</f>
        <v/>
      </c>
      <c r="DJ30" s="33" t="str">
        <f>IF($K30="Yes", IF(Indicators!O30&lt;&gt;"", Indicators!O30, ""), "")</f>
        <v/>
      </c>
      <c r="DK30" s="33" t="str">
        <f>IF($K30="Yes", IF(Indicators!P30&lt;&gt;"", Indicators!P30, ""), "")</f>
        <v/>
      </c>
      <c r="DL30" s="33" t="str">
        <f>IF($K30="Yes", IF(Indicators!Q30&lt;&gt;"", Indicators!Q30, ""), "")</f>
        <v/>
      </c>
      <c r="DM30" s="33" t="str">
        <f>IF($K30="Yes", IF(Indicators!R30&lt;&gt;"", Indicators!R30, ""), "")</f>
        <v/>
      </c>
      <c r="DN30" s="33" t="str">
        <f>IF($K30="Yes", IF(Indicators!S30&lt;&gt;"", Indicators!S30, ""), "")</f>
        <v/>
      </c>
      <c r="DO30" s="33" t="str">
        <f>IF($K30="Yes", IF(Indicators!T30&lt;&gt;"", Indicators!T30, ""), "")</f>
        <v/>
      </c>
      <c r="DP30" s="33" t="str">
        <f>IF($K30="Yes", IF(Indicators!U30&lt;&gt;"", Indicators!U30, ""), "")</f>
        <v/>
      </c>
      <c r="DQ30" s="33" t="str">
        <f>IF($K30="Yes", IF(Indicators!V30&lt;&gt;"", Indicators!V30, ""), "")</f>
        <v/>
      </c>
      <c r="DS30" s="29" t="str">
        <f>IF($K30="Yes", IF(Indicators!X30&lt;&gt;"", Indicators!X30, ""), "")</f>
        <v/>
      </c>
    </row>
    <row r="31" spans="1:123" x14ac:dyDescent="0.25">
      <c r="A31" s="56" t="str">
        <f>Indicators!A31</f>
        <v>District1007</v>
      </c>
      <c r="B31" s="56" t="str">
        <f>Indicators!B31</f>
        <v>School 3</v>
      </c>
      <c r="C31" s="57" t="str">
        <f>Indicators!D31</f>
        <v>Yes</v>
      </c>
      <c r="D31" s="64" t="str">
        <f>IF(AK31="Y", IF(Parameters!B$5="Percentile", Identification!AJ31,Identification!AI31), "")</f>
        <v/>
      </c>
      <c r="E31" s="64" t="str">
        <f>IF(AN31="Y", IF(Parameters!B$6="Percentile", AM31, AL31), "")</f>
        <v/>
      </c>
      <c r="F31" s="57" t="str">
        <f t="shared" si="0"/>
        <v>N</v>
      </c>
      <c r="G31" s="64" t="str">
        <f>IF(AND(F31="Y", AS31="Y"), IF(Parameters!B$7="Percentile", AR31,AQ31), "")</f>
        <v/>
      </c>
      <c r="H31" s="57" t="str">
        <f t="shared" si="1"/>
        <v/>
      </c>
      <c r="I31" s="64" t="str">
        <f>IF(AND(H31="Y", AW31="Y"), IF(Parameters!B$7="Percentile", AV31,AU31), "")</f>
        <v/>
      </c>
      <c r="J31" s="65" t="str">
        <f t="shared" si="2"/>
        <v/>
      </c>
      <c r="K31" s="57" t="str">
        <f t="shared" si="3"/>
        <v>No</v>
      </c>
      <c r="L31" s="87">
        <f t="shared" si="4"/>
        <v>3</v>
      </c>
      <c r="M31" s="57" t="str">
        <f>Identification!BI31</f>
        <v>Y</v>
      </c>
      <c r="N31" s="87" t="str">
        <f t="shared" si="5"/>
        <v/>
      </c>
      <c r="O31" s="88" t="str">
        <f t="shared" si="6"/>
        <v>N</v>
      </c>
      <c r="P31" s="57" t="str">
        <f t="shared" si="7"/>
        <v/>
      </c>
      <c r="Q31" s="57" t="str">
        <f t="shared" si="8"/>
        <v/>
      </c>
      <c r="R31" s="57" t="str">
        <f t="shared" si="9"/>
        <v>No</v>
      </c>
      <c r="S31" s="57" t="str">
        <f t="shared" si="10"/>
        <v/>
      </c>
      <c r="T31" s="57" t="str">
        <f t="shared" si="11"/>
        <v>N</v>
      </c>
      <c r="U31" s="57" t="str">
        <f t="shared" si="12"/>
        <v/>
      </c>
      <c r="V31" s="88" t="str">
        <f t="shared" si="13"/>
        <v/>
      </c>
      <c r="W31" s="57" t="str">
        <f t="shared" si="14"/>
        <v/>
      </c>
      <c r="X31" s="91" t="str">
        <f t="shared" si="15"/>
        <v/>
      </c>
      <c r="Y31" s="58" t="str">
        <f t="shared" si="16"/>
        <v>No</v>
      </c>
      <c r="AA31" s="29" t="str">
        <f t="shared" si="17"/>
        <v>No</v>
      </c>
      <c r="AB31" s="29" t="str">
        <f t="shared" si="18"/>
        <v>No</v>
      </c>
      <c r="AC31" s="29" t="str">
        <f t="shared" si="19"/>
        <v>No</v>
      </c>
      <c r="AE31" s="29" t="str">
        <f t="shared" si="20"/>
        <v/>
      </c>
      <c r="AF31" s="29" t="str">
        <f t="shared" si="21"/>
        <v/>
      </c>
      <c r="AG31" s="29" t="str">
        <f t="shared" si="22"/>
        <v/>
      </c>
      <c r="AI31" s="33">
        <f>IF(C31="Yes",IF(Indicators!E31&lt;&gt;"", Indicators!E31,""),"")</f>
        <v>52.558139500000003</v>
      </c>
      <c r="AJ31" s="33">
        <f t="shared" si="23"/>
        <v>71.399999999999991</v>
      </c>
      <c r="AK31" s="62" t="str">
        <f>IF(Parameters!B$5="Percentile", IF(AJ31&lt;Parameters!C$5, "Y", "N"), IF(AI31&lt;Parameters!C$5, "Y", "N"))</f>
        <v>N</v>
      </c>
      <c r="AL31" s="33" t="str">
        <f>IF(C31="Yes", IF(Indicators!W31&lt;&gt;"", Indicators!W31, ""),"")</f>
        <v/>
      </c>
      <c r="AM31" s="33" t="str">
        <f t="shared" si="24"/>
        <v/>
      </c>
      <c r="AN31" s="33" t="str">
        <f>IF(AL31&lt;&gt;"", IF(Parameters!B$6="Percentile", IF(AM31&lt;Parameters!C$6, "Y", "N"), IF(AL31&lt;Parameters!C$6, "Y", "N")),"")</f>
        <v/>
      </c>
      <c r="AO31" s="47" t="str">
        <f t="shared" si="25"/>
        <v>N</v>
      </c>
      <c r="AQ31" s="33">
        <f>IF(C31="Yes", IF(Indicators!N31&lt;&gt;"", Indicators!N31,""),"")</f>
        <v>122.1428571</v>
      </c>
      <c r="AR31" s="33">
        <f t="shared" si="26"/>
        <v>76</v>
      </c>
      <c r="AS31" s="48" t="str">
        <f>IF(Parameters!B$7="Percentile", IF(AR31&lt;Parameters!C$7, "Y", "N"), IF(AQ31&lt;Parameters!C$7, "Y", "N"))</f>
        <v>N</v>
      </c>
      <c r="AU31" s="33">
        <f>IF(C31="Yes", IF(Indicators!X31&lt;&gt;"", Indicators!X31,""),"")</f>
        <v>10.29</v>
      </c>
      <c r="AV31" s="33">
        <f t="shared" si="27"/>
        <v>76.599999999999994</v>
      </c>
      <c r="AW31" s="48" t="str">
        <f>IF(Parameters!B$8="Percentile", IF(AV31&lt;Parameters!C$8, "Y", "N"), IF(AU31&gt;Parameters!C$8, "Y", "N"))</f>
        <v>N</v>
      </c>
      <c r="AY31" s="71" t="str">
        <f>IF(Indicators!F31&lt;&gt;"", IF(Indicators!F31&lt;Parameters!F$5, "Y", "N"), "")</f>
        <v>Y</v>
      </c>
      <c r="AZ31" s="71" t="str">
        <f>IF(Indicators!G31&lt;&gt;"", IF(Indicators!G31&lt;Parameters!G$5, "Y", "N"), "")</f>
        <v>Y</v>
      </c>
      <c r="BA31" s="71" t="str">
        <f>IF(Indicators!H31&lt;&gt;"", IF(Indicators!H31&lt;Parameters!H$5, "Y", "N"), "")</f>
        <v/>
      </c>
      <c r="BB31" s="71" t="str">
        <f>IF(Indicators!I31&lt;&gt;"", IF(Indicators!I31&lt;Parameters!I$5, "Y", "N"), "")</f>
        <v/>
      </c>
      <c r="BC31" s="71" t="str">
        <f>IF(Indicators!J31&lt;&gt;"", IF(Indicators!J31&lt;Parameters!J$5, "Y", "N"), "")</f>
        <v/>
      </c>
      <c r="BD31" s="71" t="str">
        <f>IF(Indicators!K31&lt;&gt;"", IF(Indicators!K31&lt;Parameters!K$5, "Y", "N"), "")</f>
        <v/>
      </c>
      <c r="BE31" s="71" t="str">
        <f>IF(Indicators!L31&lt;&gt;"", IF(Indicators!L31&lt;Parameters!L$5, "Y", "N"), "")</f>
        <v/>
      </c>
      <c r="BF31" s="71" t="str">
        <f>IF(Indicators!M31&lt;&gt;"", IF(Indicators!M31&lt;Parameters!M$5, "Y", "N"), "")</f>
        <v>Y</v>
      </c>
      <c r="BG31" s="29" t="str">
        <f>IF(Indicators!Q31&lt;&gt;"", IF(Indicators!Q31&lt;Parameters!H$6, "Y", "N"), "")</f>
        <v/>
      </c>
      <c r="BH31" s="29">
        <f t="shared" si="28"/>
        <v>3</v>
      </c>
      <c r="BI31" s="47" t="str">
        <f>IF(K31="No",IF(BH31&gt;=Parameters!C$12, "Y", "N"), "")</f>
        <v>Y</v>
      </c>
      <c r="BK31" s="78">
        <f>IF(AND($BI31="Y", Indicators!O31&lt;&gt;""), _xlfn.PERCENTRANK.EXC(Indicators!O$2:O$210, Indicators!O31)*100, "")</f>
        <v>62.5</v>
      </c>
      <c r="BL31" s="78">
        <f>IF(AND($BI31="Y", Indicators!P31&lt;&gt;""), _xlfn.PERCENTRANK.EXC(Indicators!P$2:P$210, Indicators!P31)*100, "")</f>
        <v>20.100000000000001</v>
      </c>
      <c r="BM31" s="78" t="str">
        <f>IF(AND($BI31="Y", Indicators!Q31&lt;&gt;""), _xlfn.PERCENTRANK.EXC(Indicators!Q$2:Q$210, Indicators!Q31)*100, "")</f>
        <v/>
      </c>
      <c r="BN31" s="78" t="str">
        <f>IF(AND($BI31="Y", Indicators!R31&lt;&gt;""), _xlfn.PERCENTRANK.EXC(Indicators!R$2:R$210, Indicators!R31)*100, "")</f>
        <v/>
      </c>
      <c r="BO31" s="78" t="str">
        <f>IF(AND($BI31="Y", Indicators!S31&lt;&gt;""), _xlfn.PERCENTRANK.EXC(Indicators!S$2:S$210, Indicators!S31)*100, "")</f>
        <v/>
      </c>
      <c r="BP31" s="78" t="str">
        <f>IF(AND($BI31="Y", Indicators!T31&lt;&gt;""), _xlfn.PERCENTRANK.EXC(Indicators!T$2:T$210, Indicators!T31)*100, "")</f>
        <v/>
      </c>
      <c r="BQ31" s="78" t="str">
        <f>IF(AND($BI31="Y", Indicators!U31&lt;&gt;""), _xlfn.PERCENTRANK.EXC(Indicators!U$2:U$210, Indicators!U31)*100, "")</f>
        <v/>
      </c>
      <c r="BR31" s="78">
        <f>IF(AND($BI31="Y", Indicators!V31&lt;&gt;""), _xlfn.PERCENTRANK.EXC(Indicators!V$2:V$210, Indicators!V31)*100, "")</f>
        <v>75.099999999999994</v>
      </c>
      <c r="BS31" s="81">
        <f t="shared" si="29"/>
        <v>1</v>
      </c>
      <c r="BT31" s="84" t="str">
        <f>IF(BI31="Y", IF(BS31&gt;=Parameters!C$13, "Y", "N"), "")</f>
        <v>N</v>
      </c>
      <c r="BU31" s="29"/>
      <c r="BV31" s="33" t="str">
        <f>IF(BT31="Y", Indicators!X31, "")</f>
        <v/>
      </c>
      <c r="BW31" s="47" t="str">
        <f>IF(BV31&lt;&gt;"", IF(BV31&gt;Parameters!C$14,"Y", "N"), "")</f>
        <v/>
      </c>
      <c r="BY31" s="72" t="str">
        <f>IF(Indicators!F31&lt;&gt;"", IF(Indicators!F31&lt;Parameters!F$18, "Y", "N"), "")</f>
        <v>N</v>
      </c>
      <c r="BZ31" s="72" t="str">
        <f>IF(Indicators!G31&lt;&gt;"", IF(Indicators!G31&lt;Parameters!G$18, "Y", "N"), "")</f>
        <v>Y</v>
      </c>
      <c r="CA31" s="72" t="str">
        <f>IF(Indicators!H31&lt;&gt;"", IF(Indicators!H31&lt;Parameters!H$18, "Y", "N"), "")</f>
        <v/>
      </c>
      <c r="CB31" s="72" t="str">
        <f>IF(Indicators!I31&lt;&gt;"", IF(Indicators!I31&lt;Parameters!I$18, "Y", "N"), "")</f>
        <v/>
      </c>
      <c r="CC31" s="72" t="str">
        <f>IF(Indicators!J31&lt;&gt;"", IF(Indicators!J31&lt;Parameters!J$18, "Y", "N"), "")</f>
        <v/>
      </c>
      <c r="CD31" s="72" t="str">
        <f>IF(Indicators!K31&lt;&gt;"", IF(Indicators!K31&lt;Parameters!K$18, "Y", "N"), "")</f>
        <v/>
      </c>
      <c r="CE31" s="72" t="str">
        <f>IF(Indicators!L31&lt;&gt;"", IF(Indicators!L31&lt;Parameters!L$18, "Y", "N"), "")</f>
        <v/>
      </c>
      <c r="CF31" s="72" t="str">
        <f>IF(Indicators!M31&lt;&gt;"", IF(Indicators!M31&lt;Parameters!M$18, "Y", "N"), "")</f>
        <v>N</v>
      </c>
      <c r="CG31" s="29" t="str">
        <f>IF(Indicators!Q31&lt;&gt;"", IF(Indicators!Q31&lt;Parameters!H$19, "Y", "N"), "")</f>
        <v/>
      </c>
      <c r="CH31" s="29">
        <f t="shared" si="30"/>
        <v>1</v>
      </c>
      <c r="CI31" s="47" t="str">
        <f>IF(AND(K31="No",R31="No"),IF(CH31&gt;=Parameters!C$18, "Y", "N"), "")</f>
        <v>N</v>
      </c>
      <c r="CJ31" s="29"/>
      <c r="CK31" s="29" t="str">
        <f>IF(AND($CI31="Y", Indicators!O31&lt;&gt;""), IF(Indicators!O31&lt;Parameters!F$20, "Y", "N"),"")</f>
        <v/>
      </c>
      <c r="CL31" s="29" t="str">
        <f>IF(AND($CI31="Y", Indicators!P31&lt;&gt;""), IF(Indicators!P31&lt;Parameters!G$20, "Y", "N"),"")</f>
        <v/>
      </c>
      <c r="CM31" s="29" t="str">
        <f>IF(AND($CI31="Y", Indicators!Q31&lt;&gt;""), IF(Indicators!Q31&lt;Parameters!H$20, "Y", "N"),"")</f>
        <v/>
      </c>
      <c r="CN31" s="29" t="str">
        <f>IF(AND($CI31="Y", Indicators!R31&lt;&gt;""), IF(Indicators!R31&lt;Parameters!I$20, "Y", "N"),"")</f>
        <v/>
      </c>
      <c r="CO31" s="29" t="str">
        <f>IF(AND($CI31="Y", Indicators!S31&lt;&gt;""), IF(Indicators!S31&lt;Parameters!J$20, "Y", "N"),"")</f>
        <v/>
      </c>
      <c r="CP31" s="29" t="str">
        <f>IF(AND($CI31="Y", Indicators!T31&lt;&gt;""), IF(Indicators!T31&lt;Parameters!K$20, "Y", "N"),"")</f>
        <v/>
      </c>
      <c r="CQ31" s="29" t="str">
        <f>IF(AND($CI31="Y", Indicators!U31&lt;&gt;""), IF(Indicators!U31&lt;Parameters!L$20, "Y", "N"),"")</f>
        <v/>
      </c>
      <c r="CR31" s="29" t="str">
        <f>IF(AND($CI31="Y", Indicators!V31&lt;&gt;""), IF(Indicators!V31&lt;Parameters!M$20, "Y", "N"),"")</f>
        <v/>
      </c>
      <c r="CS31" s="81" t="str">
        <f t="shared" si="31"/>
        <v/>
      </c>
      <c r="CT31" s="84" t="str">
        <f>IF(CI31="Y", IF(CS31&gt;=Parameters!C$19, "Y", "N"), "")</f>
        <v/>
      </c>
      <c r="CU31" s="29" t="str">
        <f>IF($H31="Yes",#REF!, "")</f>
        <v/>
      </c>
      <c r="CV31" s="78" t="str">
        <f>IF(CT31="Y", Indicators!X31, "")</f>
        <v/>
      </c>
      <c r="CW31" s="34" t="str">
        <f>IF(CV31&lt;&gt;"",IF(CV31&gt;Parameters!C50,"Y","N"), "")</f>
        <v/>
      </c>
      <c r="CY31" s="33" t="str">
        <f>IF($K31="Yes", IF(Indicators!F31&lt;&gt;"", Indicators!F31, ""), "")</f>
        <v/>
      </c>
      <c r="CZ31" s="33" t="str">
        <f>IF($K31="Yes", IF(Indicators!G31&lt;&gt;"", Indicators!G31, ""), "")</f>
        <v/>
      </c>
      <c r="DA31" s="33" t="str">
        <f>IF($K31="Yes", IF(Indicators!H31&lt;&gt;"", Indicators!H31, ""), "")</f>
        <v/>
      </c>
      <c r="DB31" s="33" t="str">
        <f>IF($K31="Yes", IF(Indicators!I31&lt;&gt;"", Indicators!I31, ""), "")</f>
        <v/>
      </c>
      <c r="DC31" s="33" t="str">
        <f>IF($K31="Yes", IF(Indicators!J31&lt;&gt;"", Indicators!J31, ""), "")</f>
        <v/>
      </c>
      <c r="DD31" s="33" t="str">
        <f>IF($K31="Yes", IF(Indicators!K31&lt;&gt;"", Indicators!K31, ""), "")</f>
        <v/>
      </c>
      <c r="DE31" s="33" t="str">
        <f>IF($K31="Yes", IF(Indicators!L31&lt;&gt;"", Indicators!L31, ""), "")</f>
        <v/>
      </c>
      <c r="DF31" s="33" t="str">
        <f>IF($K31="Yes", IF(Indicators!M31&lt;&gt;"", Indicators!M31, ""), "")</f>
        <v/>
      </c>
      <c r="DH31" s="33" t="str">
        <f>IF($K31="Yes", IF(Indicators!W31&lt;&gt;"", Indicators!W31, ""), "")</f>
        <v/>
      </c>
      <c r="DJ31" s="33" t="str">
        <f>IF($K31="Yes", IF(Indicators!O31&lt;&gt;"", Indicators!O31, ""), "")</f>
        <v/>
      </c>
      <c r="DK31" s="33" t="str">
        <f>IF($K31="Yes", IF(Indicators!P31&lt;&gt;"", Indicators!P31, ""), "")</f>
        <v/>
      </c>
      <c r="DL31" s="33" t="str">
        <f>IF($K31="Yes", IF(Indicators!Q31&lt;&gt;"", Indicators!Q31, ""), "")</f>
        <v/>
      </c>
      <c r="DM31" s="33" t="str">
        <f>IF($K31="Yes", IF(Indicators!R31&lt;&gt;"", Indicators!R31, ""), "")</f>
        <v/>
      </c>
      <c r="DN31" s="33" t="str">
        <f>IF($K31="Yes", IF(Indicators!S31&lt;&gt;"", Indicators!S31, ""), "")</f>
        <v/>
      </c>
      <c r="DO31" s="33" t="str">
        <f>IF($K31="Yes", IF(Indicators!T31&lt;&gt;"", Indicators!T31, ""), "")</f>
        <v/>
      </c>
      <c r="DP31" s="33" t="str">
        <f>IF($K31="Yes", IF(Indicators!U31&lt;&gt;"", Indicators!U31, ""), "")</f>
        <v/>
      </c>
      <c r="DQ31" s="33" t="str">
        <f>IF($K31="Yes", IF(Indicators!V31&lt;&gt;"", Indicators!V31, ""), "")</f>
        <v/>
      </c>
      <c r="DS31" s="29" t="str">
        <f>IF($K31="Yes", IF(Indicators!X31&lt;&gt;"", Indicators!X31, ""), "")</f>
        <v/>
      </c>
    </row>
    <row r="32" spans="1:123" x14ac:dyDescent="0.25">
      <c r="A32" s="56" t="str">
        <f>Indicators!A32</f>
        <v>District1007</v>
      </c>
      <c r="B32" s="56" t="str">
        <f>Indicators!B32</f>
        <v>School 4</v>
      </c>
      <c r="C32" s="57" t="str">
        <f>Indicators!D32</f>
        <v>No</v>
      </c>
      <c r="D32" s="64" t="str">
        <f>IF(AK32="Y", IF(Parameters!B$5="Percentile", Identification!AJ32,Identification!AI32), "")</f>
        <v/>
      </c>
      <c r="E32" s="64" t="str">
        <f>IF(AN32="Y", IF(Parameters!B$6="Percentile", AM32, AL32), "")</f>
        <v/>
      </c>
      <c r="F32" s="57" t="str">
        <f t="shared" si="0"/>
        <v/>
      </c>
      <c r="G32" s="64" t="str">
        <f>IF(AND(F32="Y", AS32="Y"), IF(Parameters!B$7="Percentile", AR32,AQ32), "")</f>
        <v/>
      </c>
      <c r="H32" s="57" t="str">
        <f t="shared" si="1"/>
        <v/>
      </c>
      <c r="I32" s="64" t="str">
        <f>IF(AND(H32="Y", AW32="Y"), IF(Parameters!B$7="Percentile", AV32,AU32), "")</f>
        <v/>
      </c>
      <c r="J32" s="65" t="str">
        <f t="shared" si="2"/>
        <v/>
      </c>
      <c r="K32" s="57" t="str">
        <f t="shared" si="3"/>
        <v>No</v>
      </c>
      <c r="L32" s="87">
        <f t="shared" si="4"/>
        <v>3</v>
      </c>
      <c r="M32" s="57" t="str">
        <f>Identification!BI32</f>
        <v>Y</v>
      </c>
      <c r="N32" s="87" t="str">
        <f t="shared" si="5"/>
        <v/>
      </c>
      <c r="O32" s="88" t="str">
        <f t="shared" si="6"/>
        <v>N</v>
      </c>
      <c r="P32" s="57" t="str">
        <f t="shared" si="7"/>
        <v/>
      </c>
      <c r="Q32" s="57" t="str">
        <f t="shared" si="8"/>
        <v/>
      </c>
      <c r="R32" s="57" t="str">
        <f t="shared" si="9"/>
        <v>No</v>
      </c>
      <c r="S32" s="57">
        <f t="shared" si="10"/>
        <v>3</v>
      </c>
      <c r="T32" s="57" t="str">
        <f t="shared" si="11"/>
        <v>Y</v>
      </c>
      <c r="U32" s="57" t="str">
        <f t="shared" si="12"/>
        <v/>
      </c>
      <c r="V32" s="88" t="str">
        <f t="shared" si="13"/>
        <v>N</v>
      </c>
      <c r="W32" s="57" t="str">
        <f t="shared" si="14"/>
        <v/>
      </c>
      <c r="X32" s="91" t="str">
        <f t="shared" si="15"/>
        <v/>
      </c>
      <c r="Y32" s="58" t="str">
        <f t="shared" si="16"/>
        <v>No</v>
      </c>
      <c r="AA32" s="29" t="str">
        <f t="shared" si="17"/>
        <v/>
      </c>
      <c r="AB32" s="29" t="str">
        <f t="shared" si="18"/>
        <v/>
      </c>
      <c r="AC32" s="29" t="str">
        <f t="shared" si="19"/>
        <v/>
      </c>
      <c r="AE32" s="29" t="str">
        <f t="shared" si="20"/>
        <v>No</v>
      </c>
      <c r="AF32" s="29" t="str">
        <f t="shared" si="21"/>
        <v>No</v>
      </c>
      <c r="AG32" s="29" t="str">
        <f t="shared" si="22"/>
        <v>No</v>
      </c>
      <c r="AI32" s="33" t="str">
        <f>IF(C32="Yes",IF(Indicators!E32&lt;&gt;"", Indicators!E32,""),"")</f>
        <v/>
      </c>
      <c r="AJ32" s="33" t="str">
        <f t="shared" si="23"/>
        <v/>
      </c>
      <c r="AK32" s="62" t="str">
        <f>IF(Parameters!B$5="Percentile", IF(AJ32&lt;Parameters!C$5, "Y", "N"), IF(AI32&lt;Parameters!C$5, "Y", "N"))</f>
        <v>N</v>
      </c>
      <c r="AL32" s="33" t="str">
        <f>IF(C32="Yes", IF(Indicators!W32&lt;&gt;"", Indicators!W32, ""),"")</f>
        <v/>
      </c>
      <c r="AM32" s="33" t="str">
        <f t="shared" si="24"/>
        <v/>
      </c>
      <c r="AN32" s="33" t="str">
        <f>IF(AL32&lt;&gt;"", IF(Parameters!B$6="Percentile", IF(AM32&lt;Parameters!C$6, "Y", "N"), IF(AL32&lt;Parameters!C$6, "Y", "N")),"")</f>
        <v/>
      </c>
      <c r="AO32" s="47" t="str">
        <f t="shared" si="25"/>
        <v>N</v>
      </c>
      <c r="AQ32" s="33" t="str">
        <f>IF(C32="Yes", IF(Indicators!N32&lt;&gt;"", Indicators!N32,""),"")</f>
        <v/>
      </c>
      <c r="AR32" s="33" t="str">
        <f t="shared" si="26"/>
        <v/>
      </c>
      <c r="AS32" s="48" t="str">
        <f>IF(Parameters!B$7="Percentile", IF(AR32&lt;Parameters!C$7, "Y", "N"), IF(AQ32&lt;Parameters!C$7, "Y", "N"))</f>
        <v>N</v>
      </c>
      <c r="AU32" s="33" t="str">
        <f>IF(C32="Yes", IF(Indicators!X32&lt;&gt;"", Indicators!X32,""),"")</f>
        <v/>
      </c>
      <c r="AV32" s="33" t="str">
        <f t="shared" si="27"/>
        <v/>
      </c>
      <c r="AW32" s="48" t="str">
        <f>IF(Parameters!B$8="Percentile", IF(AV32&lt;Parameters!C$8, "Y", "N"), IF(AU32&gt;Parameters!C$8, "Y", "N"))</f>
        <v>N</v>
      </c>
      <c r="AY32" s="71" t="str">
        <f>IF(Indicators!F32&lt;&gt;"", IF(Indicators!F32&lt;Parameters!F$5, "Y", "N"), "")</f>
        <v>Y</v>
      </c>
      <c r="AZ32" s="71" t="str">
        <f>IF(Indicators!G32&lt;&gt;"", IF(Indicators!G32&lt;Parameters!G$5, "Y", "N"), "")</f>
        <v>Y</v>
      </c>
      <c r="BA32" s="71" t="str">
        <f>IF(Indicators!H32&lt;&gt;"", IF(Indicators!H32&lt;Parameters!H$5, "Y", "N"), "")</f>
        <v/>
      </c>
      <c r="BB32" s="71" t="str">
        <f>IF(Indicators!I32&lt;&gt;"", IF(Indicators!I32&lt;Parameters!I$5, "Y", "N"), "")</f>
        <v/>
      </c>
      <c r="BC32" s="71" t="str">
        <f>IF(Indicators!J32&lt;&gt;"", IF(Indicators!J32&lt;Parameters!J$5, "Y", "N"), "")</f>
        <v/>
      </c>
      <c r="BD32" s="71" t="str">
        <f>IF(Indicators!K32&lt;&gt;"", IF(Indicators!K32&lt;Parameters!K$5, "Y", "N"), "")</f>
        <v/>
      </c>
      <c r="BE32" s="71" t="str">
        <f>IF(Indicators!L32&lt;&gt;"", IF(Indicators!L32&lt;Parameters!L$5, "Y", "N"), "")</f>
        <v/>
      </c>
      <c r="BF32" s="71" t="str">
        <f>IF(Indicators!M32&lt;&gt;"", IF(Indicators!M32&lt;Parameters!M$5, "Y", "N"), "")</f>
        <v>Y</v>
      </c>
      <c r="BG32" s="29" t="str">
        <f>IF(Indicators!Q32&lt;&gt;"", IF(Indicators!Q32&lt;Parameters!H$6, "Y", "N"), "")</f>
        <v/>
      </c>
      <c r="BH32" s="29">
        <f t="shared" si="28"/>
        <v>3</v>
      </c>
      <c r="BI32" s="47" t="str">
        <f>IF(K32="No",IF(BH32&gt;=Parameters!C$12, "Y", "N"), "")</f>
        <v>Y</v>
      </c>
      <c r="BK32" s="78" t="str">
        <f>IF(AND($BI32="Y", Indicators!O32&lt;&gt;""), _xlfn.PERCENTRANK.EXC(Indicators!O$2:O$210, Indicators!O32)*100, "")</f>
        <v/>
      </c>
      <c r="BL32" s="78" t="str">
        <f>IF(AND($BI32="Y", Indicators!P32&lt;&gt;""), _xlfn.PERCENTRANK.EXC(Indicators!P$2:P$210, Indicators!P32)*100, "")</f>
        <v/>
      </c>
      <c r="BM32" s="78" t="str">
        <f>IF(AND($BI32="Y", Indicators!Q32&lt;&gt;""), _xlfn.PERCENTRANK.EXC(Indicators!Q$2:Q$210, Indicators!Q32)*100, "")</f>
        <v/>
      </c>
      <c r="BN32" s="78" t="str">
        <f>IF(AND($BI32="Y", Indicators!R32&lt;&gt;""), _xlfn.PERCENTRANK.EXC(Indicators!R$2:R$210, Indicators!R32)*100, "")</f>
        <v/>
      </c>
      <c r="BO32" s="78" t="str">
        <f>IF(AND($BI32="Y", Indicators!S32&lt;&gt;""), _xlfn.PERCENTRANK.EXC(Indicators!S$2:S$210, Indicators!S32)*100, "")</f>
        <v/>
      </c>
      <c r="BP32" s="78" t="str">
        <f>IF(AND($BI32="Y", Indicators!T32&lt;&gt;""), _xlfn.PERCENTRANK.EXC(Indicators!T$2:T$210, Indicators!T32)*100, "")</f>
        <v/>
      </c>
      <c r="BQ32" s="78" t="str">
        <f>IF(AND($BI32="Y", Indicators!U32&lt;&gt;""), _xlfn.PERCENTRANK.EXC(Indicators!U$2:U$210, Indicators!U32)*100, "")</f>
        <v/>
      </c>
      <c r="BR32" s="78" t="str">
        <f>IF(AND($BI32="Y", Indicators!V32&lt;&gt;""), _xlfn.PERCENTRANK.EXC(Indicators!V$2:V$210, Indicators!V32)*100, "")</f>
        <v/>
      </c>
      <c r="BS32" s="81">
        <f t="shared" si="29"/>
        <v>0</v>
      </c>
      <c r="BT32" s="84" t="str">
        <f>IF(BI32="Y", IF(BS32&gt;=Parameters!C$13, "Y", "N"), "")</f>
        <v>N</v>
      </c>
      <c r="BU32" s="29"/>
      <c r="BV32" s="33" t="str">
        <f>IF(BT32="Y", Indicators!X32, "")</f>
        <v/>
      </c>
      <c r="BW32" s="47" t="str">
        <f>IF(BV32&lt;&gt;"", IF(BV32&gt;Parameters!C$14,"Y", "N"), "")</f>
        <v/>
      </c>
      <c r="BY32" s="72" t="str">
        <f>IF(Indicators!F32&lt;&gt;"", IF(Indicators!F32&lt;Parameters!F$18, "Y", "N"), "")</f>
        <v>Y</v>
      </c>
      <c r="BZ32" s="72" t="str">
        <f>IF(Indicators!G32&lt;&gt;"", IF(Indicators!G32&lt;Parameters!G$18, "Y", "N"), "")</f>
        <v>Y</v>
      </c>
      <c r="CA32" s="72" t="str">
        <f>IF(Indicators!H32&lt;&gt;"", IF(Indicators!H32&lt;Parameters!H$18, "Y", "N"), "")</f>
        <v/>
      </c>
      <c r="CB32" s="72" t="str">
        <f>IF(Indicators!I32&lt;&gt;"", IF(Indicators!I32&lt;Parameters!I$18, "Y", "N"), "")</f>
        <v/>
      </c>
      <c r="CC32" s="72" t="str">
        <f>IF(Indicators!J32&lt;&gt;"", IF(Indicators!J32&lt;Parameters!J$18, "Y", "N"), "")</f>
        <v/>
      </c>
      <c r="CD32" s="72" t="str">
        <f>IF(Indicators!K32&lt;&gt;"", IF(Indicators!K32&lt;Parameters!K$18, "Y", "N"), "")</f>
        <v/>
      </c>
      <c r="CE32" s="72" t="str">
        <f>IF(Indicators!L32&lt;&gt;"", IF(Indicators!L32&lt;Parameters!L$18, "Y", "N"), "")</f>
        <v/>
      </c>
      <c r="CF32" s="72" t="str">
        <f>IF(Indicators!M32&lt;&gt;"", IF(Indicators!M32&lt;Parameters!M$18, "Y", "N"), "")</f>
        <v>Y</v>
      </c>
      <c r="CG32" s="29" t="str">
        <f>IF(Indicators!Q32&lt;&gt;"", IF(Indicators!Q32&lt;Parameters!H$19, "Y", "N"), "")</f>
        <v/>
      </c>
      <c r="CH32" s="29">
        <f t="shared" si="30"/>
        <v>3</v>
      </c>
      <c r="CI32" s="47" t="str">
        <f>IF(AND(K32="No",R32="No"),IF(CH32&gt;=Parameters!C$18, "Y", "N"), "")</f>
        <v>Y</v>
      </c>
      <c r="CJ32" s="29"/>
      <c r="CK32" s="29" t="str">
        <f>IF(AND($CI32="Y", Indicators!O32&lt;&gt;""), IF(Indicators!O32&lt;Parameters!F$20, "Y", "N"),"")</f>
        <v/>
      </c>
      <c r="CL32" s="29" t="str">
        <f>IF(AND($CI32="Y", Indicators!P32&lt;&gt;""), IF(Indicators!P32&lt;Parameters!G$20, "Y", "N"),"")</f>
        <v/>
      </c>
      <c r="CM32" s="29" t="str">
        <f>IF(AND($CI32="Y", Indicators!Q32&lt;&gt;""), IF(Indicators!Q32&lt;Parameters!H$20, "Y", "N"),"")</f>
        <v/>
      </c>
      <c r="CN32" s="29" t="str">
        <f>IF(AND($CI32="Y", Indicators!R32&lt;&gt;""), IF(Indicators!R32&lt;Parameters!I$20, "Y", "N"),"")</f>
        <v/>
      </c>
      <c r="CO32" s="29" t="str">
        <f>IF(AND($CI32="Y", Indicators!S32&lt;&gt;""), IF(Indicators!S32&lt;Parameters!J$20, "Y", "N"),"")</f>
        <v/>
      </c>
      <c r="CP32" s="29" t="str">
        <f>IF(AND($CI32="Y", Indicators!T32&lt;&gt;""), IF(Indicators!T32&lt;Parameters!K$20, "Y", "N"),"")</f>
        <v/>
      </c>
      <c r="CQ32" s="29" t="str">
        <f>IF(AND($CI32="Y", Indicators!U32&lt;&gt;""), IF(Indicators!U32&lt;Parameters!L$20, "Y", "N"),"")</f>
        <v/>
      </c>
      <c r="CR32" s="29" t="str">
        <f>IF(AND($CI32="Y", Indicators!V32&lt;&gt;""), IF(Indicators!V32&lt;Parameters!M$20, "Y", "N"),"")</f>
        <v/>
      </c>
      <c r="CS32" s="81">
        <f t="shared" si="31"/>
        <v>0</v>
      </c>
      <c r="CT32" s="84" t="str">
        <f>IF(CI32="Y", IF(CS32&gt;=Parameters!C$19, "Y", "N"), "")</f>
        <v>N</v>
      </c>
      <c r="CU32" s="29" t="str">
        <f>IF($H32="Yes",#REF!, "")</f>
        <v/>
      </c>
      <c r="CV32" s="78" t="str">
        <f>IF(CT32="Y", Indicators!X32, "")</f>
        <v/>
      </c>
      <c r="CW32" s="34" t="str">
        <f>IF(CV32&lt;&gt;"",IF(CV32&gt;Parameters!C51,"Y","N"), "")</f>
        <v/>
      </c>
      <c r="CY32" s="33" t="str">
        <f>IF($K32="Yes", IF(Indicators!F32&lt;&gt;"", Indicators!F32, ""), "")</f>
        <v/>
      </c>
      <c r="CZ32" s="33" t="str">
        <f>IF($K32="Yes", IF(Indicators!G32&lt;&gt;"", Indicators!G32, ""), "")</f>
        <v/>
      </c>
      <c r="DA32" s="33" t="str">
        <f>IF($K32="Yes", IF(Indicators!H32&lt;&gt;"", Indicators!H32, ""), "")</f>
        <v/>
      </c>
      <c r="DB32" s="33" t="str">
        <f>IF($K32="Yes", IF(Indicators!I32&lt;&gt;"", Indicators!I32, ""), "")</f>
        <v/>
      </c>
      <c r="DC32" s="33" t="str">
        <f>IF($K32="Yes", IF(Indicators!J32&lt;&gt;"", Indicators!J32, ""), "")</f>
        <v/>
      </c>
      <c r="DD32" s="33" t="str">
        <f>IF($K32="Yes", IF(Indicators!K32&lt;&gt;"", Indicators!K32, ""), "")</f>
        <v/>
      </c>
      <c r="DE32" s="33" t="str">
        <f>IF($K32="Yes", IF(Indicators!L32&lt;&gt;"", Indicators!L32, ""), "")</f>
        <v/>
      </c>
      <c r="DF32" s="33" t="str">
        <f>IF($K32="Yes", IF(Indicators!M32&lt;&gt;"", Indicators!M32, ""), "")</f>
        <v/>
      </c>
      <c r="DH32" s="33" t="str">
        <f>IF($K32="Yes", IF(Indicators!W32&lt;&gt;"", Indicators!W32, ""), "")</f>
        <v/>
      </c>
      <c r="DJ32" s="33" t="str">
        <f>IF($K32="Yes", IF(Indicators!O32&lt;&gt;"", Indicators!O32, ""), "")</f>
        <v/>
      </c>
      <c r="DK32" s="33" t="str">
        <f>IF($K32="Yes", IF(Indicators!P32&lt;&gt;"", Indicators!P32, ""), "")</f>
        <v/>
      </c>
      <c r="DL32" s="33" t="str">
        <f>IF($K32="Yes", IF(Indicators!Q32&lt;&gt;"", Indicators!Q32, ""), "")</f>
        <v/>
      </c>
      <c r="DM32" s="33" t="str">
        <f>IF($K32="Yes", IF(Indicators!R32&lt;&gt;"", Indicators!R32, ""), "")</f>
        <v/>
      </c>
      <c r="DN32" s="33" t="str">
        <f>IF($K32="Yes", IF(Indicators!S32&lt;&gt;"", Indicators!S32, ""), "")</f>
        <v/>
      </c>
      <c r="DO32" s="33" t="str">
        <f>IF($K32="Yes", IF(Indicators!T32&lt;&gt;"", Indicators!T32, ""), "")</f>
        <v/>
      </c>
      <c r="DP32" s="33" t="str">
        <f>IF($K32="Yes", IF(Indicators!U32&lt;&gt;"", Indicators!U32, ""), "")</f>
        <v/>
      </c>
      <c r="DQ32" s="33" t="str">
        <f>IF($K32="Yes", IF(Indicators!V32&lt;&gt;"", Indicators!V32, ""), "")</f>
        <v/>
      </c>
      <c r="DS32" s="29" t="str">
        <f>IF($K32="Yes", IF(Indicators!X32&lt;&gt;"", Indicators!X32, ""), "")</f>
        <v/>
      </c>
    </row>
    <row r="33" spans="1:123" x14ac:dyDescent="0.25">
      <c r="A33" s="56" t="str">
        <f>Indicators!A33</f>
        <v>District1008</v>
      </c>
      <c r="B33" s="56" t="str">
        <f>Indicators!B33</f>
        <v>School 1</v>
      </c>
      <c r="C33" s="57" t="str">
        <f>Indicators!D33</f>
        <v>Yes</v>
      </c>
      <c r="D33" s="64">
        <f>IF(AK33="Y", IF(Parameters!B$5="Percentile", Identification!AJ33,Identification!AI33), "")</f>
        <v>38.744588700000001</v>
      </c>
      <c r="E33" s="64" t="str">
        <f>IF(AN33="Y", IF(Parameters!B$6="Percentile", AM33, AL33), "")</f>
        <v/>
      </c>
      <c r="F33" s="57" t="str">
        <f t="shared" si="0"/>
        <v>Y</v>
      </c>
      <c r="G33" s="64" t="str">
        <f>IF(AND(F33="Y", AS33="Y"), IF(Parameters!B$7="Percentile", AR33,AQ33), "")</f>
        <v/>
      </c>
      <c r="H33" s="57" t="str">
        <f t="shared" si="1"/>
        <v>N</v>
      </c>
      <c r="I33" s="64" t="str">
        <f>IF(AND(H33="Y", AW33="Y"), IF(Parameters!B$7="Percentile", AV33,AU33), "")</f>
        <v/>
      </c>
      <c r="J33" s="65" t="str">
        <f t="shared" si="2"/>
        <v/>
      </c>
      <c r="K33" s="57" t="str">
        <f t="shared" si="3"/>
        <v>No</v>
      </c>
      <c r="L33" s="87">
        <f t="shared" si="4"/>
        <v>3</v>
      </c>
      <c r="M33" s="57" t="str">
        <f>Identification!BI33</f>
        <v>Y</v>
      </c>
      <c r="N33" s="87" t="str">
        <f t="shared" si="5"/>
        <v/>
      </c>
      <c r="O33" s="88" t="str">
        <f t="shared" si="6"/>
        <v>N</v>
      </c>
      <c r="P33" s="57" t="str">
        <f t="shared" si="7"/>
        <v/>
      </c>
      <c r="Q33" s="57" t="str">
        <f t="shared" si="8"/>
        <v/>
      </c>
      <c r="R33" s="57" t="str">
        <f t="shared" si="9"/>
        <v>No</v>
      </c>
      <c r="S33" s="57">
        <f t="shared" si="10"/>
        <v>3</v>
      </c>
      <c r="T33" s="57" t="str">
        <f t="shared" si="11"/>
        <v>Y</v>
      </c>
      <c r="U33" s="57">
        <f t="shared" si="12"/>
        <v>2</v>
      </c>
      <c r="V33" s="88" t="str">
        <f t="shared" si="13"/>
        <v>Y</v>
      </c>
      <c r="W33" s="57" t="str">
        <f t="shared" si="14"/>
        <v/>
      </c>
      <c r="X33" s="91" t="str">
        <f t="shared" si="15"/>
        <v>N</v>
      </c>
      <c r="Y33" s="58" t="str">
        <f t="shared" si="16"/>
        <v>No</v>
      </c>
      <c r="AA33" s="29" t="str">
        <f t="shared" si="17"/>
        <v>No</v>
      </c>
      <c r="AB33" s="29" t="str">
        <f t="shared" si="18"/>
        <v>No</v>
      </c>
      <c r="AC33" s="29" t="str">
        <f t="shared" si="19"/>
        <v>No</v>
      </c>
      <c r="AE33" s="29" t="str">
        <f t="shared" si="20"/>
        <v/>
      </c>
      <c r="AF33" s="29" t="str">
        <f t="shared" si="21"/>
        <v/>
      </c>
      <c r="AG33" s="29" t="str">
        <f t="shared" si="22"/>
        <v/>
      </c>
      <c r="AI33" s="33">
        <f>IF(C33="Yes",IF(Indicators!E33&lt;&gt;"", Indicators!E33,""),"")</f>
        <v>38.744588700000001</v>
      </c>
      <c r="AJ33" s="33">
        <f t="shared" si="23"/>
        <v>31.900000000000002</v>
      </c>
      <c r="AK33" s="62" t="str">
        <f>IF(Parameters!B$5="Percentile", IF(AJ33&lt;Parameters!C$5, "Y", "N"), IF(AI33&lt;Parameters!C$5, "Y", "N"))</f>
        <v>Y</v>
      </c>
      <c r="AL33" s="33" t="str">
        <f>IF(C33="Yes", IF(Indicators!W33&lt;&gt;"", Indicators!W33, ""),"")</f>
        <v/>
      </c>
      <c r="AM33" s="33" t="str">
        <f t="shared" si="24"/>
        <v/>
      </c>
      <c r="AN33" s="33" t="str">
        <f>IF(AL33&lt;&gt;"", IF(Parameters!B$6="Percentile", IF(AM33&lt;Parameters!C$6, "Y", "N"), IF(AL33&lt;Parameters!C$6, "Y", "N")),"")</f>
        <v/>
      </c>
      <c r="AO33" s="47" t="str">
        <f t="shared" si="25"/>
        <v>Y</v>
      </c>
      <c r="AQ33" s="33">
        <f>IF(C33="Yes", IF(Indicators!N33&lt;&gt;"", Indicators!N33,""),"")</f>
        <v>105.5722892</v>
      </c>
      <c r="AR33" s="33">
        <f t="shared" si="26"/>
        <v>34.9</v>
      </c>
      <c r="AS33" s="48" t="str">
        <f>IF(Parameters!B$7="Percentile", IF(AR33&lt;Parameters!C$7, "Y", "N"), IF(AQ33&lt;Parameters!C$7, "Y", "N"))</f>
        <v>N</v>
      </c>
      <c r="AU33" s="33">
        <f>IF(C33="Yes", IF(Indicators!X33&lt;&gt;"", Indicators!X33,""),"")</f>
        <v>17.18</v>
      </c>
      <c r="AV33" s="33">
        <f t="shared" si="27"/>
        <v>31.599999999999994</v>
      </c>
      <c r="AW33" s="48" t="str">
        <f>IF(Parameters!B$8="Percentile", IF(AV33&lt;Parameters!C$8, "Y", "N"), IF(AU33&gt;Parameters!C$8, "Y", "N"))</f>
        <v>N</v>
      </c>
      <c r="AY33" s="71" t="str">
        <f>IF(Indicators!F33&lt;&gt;"", IF(Indicators!F33&lt;Parameters!F$5, "Y", "N"), "")</f>
        <v>Y</v>
      </c>
      <c r="AZ33" s="71" t="str">
        <f>IF(Indicators!G33&lt;&gt;"", IF(Indicators!G33&lt;Parameters!G$5, "Y", "N"), "")</f>
        <v>Y</v>
      </c>
      <c r="BA33" s="71" t="str">
        <f>IF(Indicators!H33&lt;&gt;"", IF(Indicators!H33&lt;Parameters!H$5, "Y", "N"), "")</f>
        <v/>
      </c>
      <c r="BB33" s="71" t="str">
        <f>IF(Indicators!I33&lt;&gt;"", IF(Indicators!I33&lt;Parameters!I$5, "Y", "N"), "")</f>
        <v/>
      </c>
      <c r="BC33" s="71" t="str">
        <f>IF(Indicators!J33&lt;&gt;"", IF(Indicators!J33&lt;Parameters!J$5, "Y", "N"), "")</f>
        <v/>
      </c>
      <c r="BD33" s="71" t="str">
        <f>IF(Indicators!K33&lt;&gt;"", IF(Indicators!K33&lt;Parameters!K$5, "Y", "N"), "")</f>
        <v/>
      </c>
      <c r="BE33" s="71" t="str">
        <f>IF(Indicators!L33&lt;&gt;"", IF(Indicators!L33&lt;Parameters!L$5, "Y", "N"), "")</f>
        <v/>
      </c>
      <c r="BF33" s="71" t="str">
        <f>IF(Indicators!M33&lt;&gt;"", IF(Indicators!M33&lt;Parameters!M$5, "Y", "N"), "")</f>
        <v>Y</v>
      </c>
      <c r="BG33" s="29" t="str">
        <f>IF(Indicators!Q33&lt;&gt;"", IF(Indicators!Q33&lt;Parameters!H$6, "Y", "N"), "")</f>
        <v/>
      </c>
      <c r="BH33" s="29">
        <f t="shared" si="28"/>
        <v>3</v>
      </c>
      <c r="BI33" s="47" t="str">
        <f>IF(K33="No",IF(BH33&gt;=Parameters!C$12, "Y", "N"), "")</f>
        <v>Y</v>
      </c>
      <c r="BK33" s="78">
        <f>IF(AND($BI33="Y", Indicators!O33&lt;&gt;""), _xlfn.PERCENTRANK.EXC(Indicators!O$2:O$210, Indicators!O33)*100, "")</f>
        <v>27.6</v>
      </c>
      <c r="BL33" s="78">
        <f>IF(AND($BI33="Y", Indicators!P33&lt;&gt;""), _xlfn.PERCENTRANK.EXC(Indicators!P$2:P$210, Indicators!P33)*100, "")</f>
        <v>47.599999999999994</v>
      </c>
      <c r="BM33" s="78" t="str">
        <f>IF(AND($BI33="Y", Indicators!Q33&lt;&gt;""), _xlfn.PERCENTRANK.EXC(Indicators!Q$2:Q$210, Indicators!Q33)*100, "")</f>
        <v/>
      </c>
      <c r="BN33" s="78" t="str">
        <f>IF(AND($BI33="Y", Indicators!R33&lt;&gt;""), _xlfn.PERCENTRANK.EXC(Indicators!R$2:R$210, Indicators!R33)*100, "")</f>
        <v/>
      </c>
      <c r="BO33" s="78" t="str">
        <f>IF(AND($BI33="Y", Indicators!S33&lt;&gt;""), _xlfn.PERCENTRANK.EXC(Indicators!S$2:S$210, Indicators!S33)*100, "")</f>
        <v/>
      </c>
      <c r="BP33" s="78" t="str">
        <f>IF(AND($BI33="Y", Indicators!T33&lt;&gt;""), _xlfn.PERCENTRANK.EXC(Indicators!T$2:T$210, Indicators!T33)*100, "")</f>
        <v/>
      </c>
      <c r="BQ33" s="78" t="str">
        <f>IF(AND($BI33="Y", Indicators!U33&lt;&gt;""), _xlfn.PERCENTRANK.EXC(Indicators!U$2:U$210, Indicators!U33)*100, "")</f>
        <v/>
      </c>
      <c r="BR33" s="78">
        <f>IF(AND($BI33="Y", Indicators!V33&lt;&gt;""), _xlfn.PERCENTRANK.EXC(Indicators!V$2:V$210, Indicators!V33)*100, "")</f>
        <v>34.300000000000004</v>
      </c>
      <c r="BS33" s="81">
        <f t="shared" si="29"/>
        <v>0</v>
      </c>
      <c r="BT33" s="84" t="str">
        <f>IF(BI33="Y", IF(BS33&gt;=Parameters!C$13, "Y", "N"), "")</f>
        <v>N</v>
      </c>
      <c r="BU33" s="29"/>
      <c r="BV33" s="33" t="str">
        <f>IF(BT33="Y", Indicators!X33, "")</f>
        <v/>
      </c>
      <c r="BW33" s="47" t="str">
        <f>IF(BV33&lt;&gt;"", IF(BV33&gt;Parameters!C$14,"Y", "N"), "")</f>
        <v/>
      </c>
      <c r="BY33" s="72" t="str">
        <f>IF(Indicators!F33&lt;&gt;"", IF(Indicators!F33&lt;Parameters!F$18, "Y", "N"), "")</f>
        <v>Y</v>
      </c>
      <c r="BZ33" s="72" t="str">
        <f>IF(Indicators!G33&lt;&gt;"", IF(Indicators!G33&lt;Parameters!G$18, "Y", "N"), "")</f>
        <v>Y</v>
      </c>
      <c r="CA33" s="72" t="str">
        <f>IF(Indicators!H33&lt;&gt;"", IF(Indicators!H33&lt;Parameters!H$18, "Y", "N"), "")</f>
        <v/>
      </c>
      <c r="CB33" s="72" t="str">
        <f>IF(Indicators!I33&lt;&gt;"", IF(Indicators!I33&lt;Parameters!I$18, "Y", "N"), "")</f>
        <v/>
      </c>
      <c r="CC33" s="72" t="str">
        <f>IF(Indicators!J33&lt;&gt;"", IF(Indicators!J33&lt;Parameters!J$18, "Y", "N"), "")</f>
        <v/>
      </c>
      <c r="CD33" s="72" t="str">
        <f>IF(Indicators!K33&lt;&gt;"", IF(Indicators!K33&lt;Parameters!K$18, "Y", "N"), "")</f>
        <v/>
      </c>
      <c r="CE33" s="72" t="str">
        <f>IF(Indicators!L33&lt;&gt;"", IF(Indicators!L33&lt;Parameters!L$18, "Y", "N"), "")</f>
        <v/>
      </c>
      <c r="CF33" s="72" t="str">
        <f>IF(Indicators!M33&lt;&gt;"", IF(Indicators!M33&lt;Parameters!M$18, "Y", "N"), "")</f>
        <v>Y</v>
      </c>
      <c r="CG33" s="29" t="str">
        <f>IF(Indicators!Q33&lt;&gt;"", IF(Indicators!Q33&lt;Parameters!H$19, "Y", "N"), "")</f>
        <v/>
      </c>
      <c r="CH33" s="29">
        <f t="shared" si="30"/>
        <v>3</v>
      </c>
      <c r="CI33" s="47" t="str">
        <f>IF(AND(K33="No",R33="No"),IF(CH33&gt;=Parameters!C$18, "Y", "N"), "")</f>
        <v>Y</v>
      </c>
      <c r="CJ33" s="29"/>
      <c r="CK33" s="29" t="str">
        <f>IF(AND($CI33="Y", Indicators!O33&lt;&gt;""), IF(Indicators!O33&lt;Parameters!F$20, "Y", "N"),"")</f>
        <v>Y</v>
      </c>
      <c r="CL33" s="29" t="str">
        <f>IF(AND($CI33="Y", Indicators!P33&lt;&gt;""), IF(Indicators!P33&lt;Parameters!G$20, "Y", "N"),"")</f>
        <v>Y</v>
      </c>
      <c r="CM33" s="29" t="str">
        <f>IF(AND($CI33="Y", Indicators!Q33&lt;&gt;""), IF(Indicators!Q33&lt;Parameters!H$20, "Y", "N"),"")</f>
        <v/>
      </c>
      <c r="CN33" s="29" t="str">
        <f>IF(AND($CI33="Y", Indicators!R33&lt;&gt;""), IF(Indicators!R33&lt;Parameters!I$20, "Y", "N"),"")</f>
        <v/>
      </c>
      <c r="CO33" s="29" t="str">
        <f>IF(AND($CI33="Y", Indicators!S33&lt;&gt;""), IF(Indicators!S33&lt;Parameters!J$20, "Y", "N"),"")</f>
        <v/>
      </c>
      <c r="CP33" s="29" t="str">
        <f>IF(AND($CI33="Y", Indicators!T33&lt;&gt;""), IF(Indicators!T33&lt;Parameters!K$20, "Y", "N"),"")</f>
        <v/>
      </c>
      <c r="CQ33" s="29" t="str">
        <f>IF(AND($CI33="Y", Indicators!U33&lt;&gt;""), IF(Indicators!U33&lt;Parameters!L$20, "Y", "N"),"")</f>
        <v/>
      </c>
      <c r="CR33" s="29" t="str">
        <f>IF(AND($CI33="Y", Indicators!V33&lt;&gt;""), IF(Indicators!V33&lt;Parameters!M$20, "Y", "N"),"")</f>
        <v>N</v>
      </c>
      <c r="CS33" s="81">
        <f t="shared" si="31"/>
        <v>2</v>
      </c>
      <c r="CT33" s="84" t="str">
        <f>IF(CI33="Y", IF(CS33&gt;=Parameters!C$19, "Y", "N"), "")</f>
        <v>Y</v>
      </c>
      <c r="CU33" s="29" t="str">
        <f>IF($H33="Yes",#REF!, "")</f>
        <v/>
      </c>
      <c r="CV33" s="78">
        <f>IF(CT33="Y", Indicators!X33, "")</f>
        <v>17.18</v>
      </c>
      <c r="CW33" s="34" t="str">
        <f>IF(CV33&lt;&gt;"",IF(CV33&gt;Parameters!C52,"Y","N"), "")</f>
        <v>N</v>
      </c>
      <c r="CY33" s="33" t="str">
        <f>IF($K33="Yes", IF(Indicators!F33&lt;&gt;"", Indicators!F33, ""), "")</f>
        <v/>
      </c>
      <c r="CZ33" s="33" t="str">
        <f>IF($K33="Yes", IF(Indicators!G33&lt;&gt;"", Indicators!G33, ""), "")</f>
        <v/>
      </c>
      <c r="DA33" s="33" t="str">
        <f>IF($K33="Yes", IF(Indicators!H33&lt;&gt;"", Indicators!H33, ""), "")</f>
        <v/>
      </c>
      <c r="DB33" s="33" t="str">
        <f>IF($K33="Yes", IF(Indicators!I33&lt;&gt;"", Indicators!I33, ""), "")</f>
        <v/>
      </c>
      <c r="DC33" s="33" t="str">
        <f>IF($K33="Yes", IF(Indicators!J33&lt;&gt;"", Indicators!J33, ""), "")</f>
        <v/>
      </c>
      <c r="DD33" s="33" t="str">
        <f>IF($K33="Yes", IF(Indicators!K33&lt;&gt;"", Indicators!K33, ""), "")</f>
        <v/>
      </c>
      <c r="DE33" s="33" t="str">
        <f>IF($K33="Yes", IF(Indicators!L33&lt;&gt;"", Indicators!L33, ""), "")</f>
        <v/>
      </c>
      <c r="DF33" s="33" t="str">
        <f>IF($K33="Yes", IF(Indicators!M33&lt;&gt;"", Indicators!M33, ""), "")</f>
        <v/>
      </c>
      <c r="DH33" s="33" t="str">
        <f>IF($K33="Yes", IF(Indicators!W33&lt;&gt;"", Indicators!W33, ""), "")</f>
        <v/>
      </c>
      <c r="DJ33" s="33" t="str">
        <f>IF($K33="Yes", IF(Indicators!O33&lt;&gt;"", Indicators!O33, ""), "")</f>
        <v/>
      </c>
      <c r="DK33" s="33" t="str">
        <f>IF($K33="Yes", IF(Indicators!P33&lt;&gt;"", Indicators!P33, ""), "")</f>
        <v/>
      </c>
      <c r="DL33" s="33" t="str">
        <f>IF($K33="Yes", IF(Indicators!Q33&lt;&gt;"", Indicators!Q33, ""), "")</f>
        <v/>
      </c>
      <c r="DM33" s="33" t="str">
        <f>IF($K33="Yes", IF(Indicators!R33&lt;&gt;"", Indicators!R33, ""), "")</f>
        <v/>
      </c>
      <c r="DN33" s="33" t="str">
        <f>IF($K33="Yes", IF(Indicators!S33&lt;&gt;"", Indicators!S33, ""), "")</f>
        <v/>
      </c>
      <c r="DO33" s="33" t="str">
        <f>IF($K33="Yes", IF(Indicators!T33&lt;&gt;"", Indicators!T33, ""), "")</f>
        <v/>
      </c>
      <c r="DP33" s="33" t="str">
        <f>IF($K33="Yes", IF(Indicators!U33&lt;&gt;"", Indicators!U33, ""), "")</f>
        <v/>
      </c>
      <c r="DQ33" s="33" t="str">
        <f>IF($K33="Yes", IF(Indicators!V33&lt;&gt;"", Indicators!V33, ""), "")</f>
        <v/>
      </c>
      <c r="DS33" s="29" t="str">
        <f>IF($K33="Yes", IF(Indicators!X33&lt;&gt;"", Indicators!X33, ""), "")</f>
        <v/>
      </c>
    </row>
    <row r="34" spans="1:123" x14ac:dyDescent="0.25">
      <c r="A34" s="56" t="str">
        <f>Indicators!A34</f>
        <v>District1008</v>
      </c>
      <c r="B34" s="56" t="str">
        <f>Indicators!B34</f>
        <v>School 2</v>
      </c>
      <c r="C34" s="57" t="str">
        <f>Indicators!D34</f>
        <v>Yes</v>
      </c>
      <c r="D34" s="64" t="str">
        <f>IF(AK34="Y", IF(Parameters!B$5="Percentile", Identification!AJ34,Identification!AI34), "")</f>
        <v/>
      </c>
      <c r="E34" s="64" t="str">
        <f>IF(AN34="Y", IF(Parameters!B$6="Percentile", AM34, AL34), "")</f>
        <v/>
      </c>
      <c r="F34" s="57" t="str">
        <f t="shared" si="0"/>
        <v>N</v>
      </c>
      <c r="G34" s="64" t="str">
        <f>IF(AND(F34="Y", AS34="Y"), IF(Parameters!B$7="Percentile", AR34,AQ34), "")</f>
        <v/>
      </c>
      <c r="H34" s="57" t="str">
        <f t="shared" si="1"/>
        <v/>
      </c>
      <c r="I34" s="64" t="str">
        <f>IF(AND(H34="Y", AW34="Y"), IF(Parameters!B$7="Percentile", AV34,AU34), "")</f>
        <v/>
      </c>
      <c r="J34" s="65" t="str">
        <f t="shared" si="2"/>
        <v/>
      </c>
      <c r="K34" s="57" t="str">
        <f t="shared" si="3"/>
        <v>No</v>
      </c>
      <c r="L34" s="87" t="str">
        <f t="shared" si="4"/>
        <v/>
      </c>
      <c r="M34" s="57" t="str">
        <f>Identification!BI34</f>
        <v>N</v>
      </c>
      <c r="N34" s="87" t="str">
        <f t="shared" si="5"/>
        <v/>
      </c>
      <c r="O34" s="88" t="str">
        <f t="shared" si="6"/>
        <v/>
      </c>
      <c r="P34" s="57" t="str">
        <f t="shared" si="7"/>
        <v/>
      </c>
      <c r="Q34" s="57" t="str">
        <f t="shared" si="8"/>
        <v/>
      </c>
      <c r="R34" s="57" t="str">
        <f t="shared" si="9"/>
        <v>No</v>
      </c>
      <c r="S34" s="57" t="str">
        <f t="shared" si="10"/>
        <v/>
      </c>
      <c r="T34" s="57" t="str">
        <f t="shared" si="11"/>
        <v>N</v>
      </c>
      <c r="U34" s="57" t="str">
        <f t="shared" si="12"/>
        <v/>
      </c>
      <c r="V34" s="88" t="str">
        <f t="shared" si="13"/>
        <v/>
      </c>
      <c r="W34" s="57" t="str">
        <f t="shared" si="14"/>
        <v/>
      </c>
      <c r="X34" s="91" t="str">
        <f t="shared" si="15"/>
        <v/>
      </c>
      <c r="Y34" s="58" t="str">
        <f t="shared" si="16"/>
        <v>No</v>
      </c>
      <c r="AA34" s="29" t="str">
        <f t="shared" si="17"/>
        <v>No</v>
      </c>
      <c r="AB34" s="29" t="str">
        <f t="shared" si="18"/>
        <v>No</v>
      </c>
      <c r="AC34" s="29" t="str">
        <f t="shared" si="19"/>
        <v>No</v>
      </c>
      <c r="AE34" s="29" t="str">
        <f t="shared" si="20"/>
        <v/>
      </c>
      <c r="AF34" s="29" t="str">
        <f t="shared" si="21"/>
        <v/>
      </c>
      <c r="AG34" s="29" t="str">
        <f t="shared" si="22"/>
        <v/>
      </c>
      <c r="AI34" s="33" t="str">
        <f>IF(C34="Yes",IF(Indicators!E34&lt;&gt;"", Indicators!E34,""),"")</f>
        <v/>
      </c>
      <c r="AJ34" s="33" t="str">
        <f t="shared" si="23"/>
        <v/>
      </c>
      <c r="AK34" s="62" t="str">
        <f>IF(Parameters!B$5="Percentile", IF(AJ34&lt;Parameters!C$5, "Y", "N"), IF(AI34&lt;Parameters!C$5, "Y", "N"))</f>
        <v>N</v>
      </c>
      <c r="AL34" s="33" t="str">
        <f>IF(C34="Yes", IF(Indicators!W34&lt;&gt;"", Indicators!W34, ""),"")</f>
        <v/>
      </c>
      <c r="AM34" s="33" t="str">
        <f t="shared" si="24"/>
        <v/>
      </c>
      <c r="AN34" s="33" t="str">
        <f>IF(AL34&lt;&gt;"", IF(Parameters!B$6="Percentile", IF(AM34&lt;Parameters!C$6, "Y", "N"), IF(AL34&lt;Parameters!C$6, "Y", "N")),"")</f>
        <v/>
      </c>
      <c r="AO34" s="47" t="str">
        <f t="shared" si="25"/>
        <v>N</v>
      </c>
      <c r="AQ34" s="33" t="str">
        <f>IF(C34="Yes", IF(Indicators!N34&lt;&gt;"", Indicators!N34,""),"")</f>
        <v/>
      </c>
      <c r="AR34" s="33" t="str">
        <f t="shared" si="26"/>
        <v/>
      </c>
      <c r="AS34" s="48" t="str">
        <f>IF(Parameters!B$7="Percentile", IF(AR34&lt;Parameters!C$7, "Y", "N"), IF(AQ34&lt;Parameters!C$7, "Y", "N"))</f>
        <v>N</v>
      </c>
      <c r="AU34" s="33">
        <f>IF(C34="Yes", IF(Indicators!X34&lt;&gt;"", Indicators!X34,""),"")</f>
        <v>8</v>
      </c>
      <c r="AV34" s="33">
        <f t="shared" si="27"/>
        <v>89.3</v>
      </c>
      <c r="AW34" s="48" t="str">
        <f>IF(Parameters!B$8="Percentile", IF(AV34&lt;Parameters!C$8, "Y", "N"), IF(AU34&gt;Parameters!C$8, "Y", "N"))</f>
        <v>N</v>
      </c>
      <c r="AY34" s="71" t="str">
        <f>IF(Indicators!F34&lt;&gt;"", IF(Indicators!F34&lt;Parameters!F$5, "Y", "N"), "")</f>
        <v/>
      </c>
      <c r="AZ34" s="71" t="str">
        <f>IF(Indicators!G34&lt;&gt;"", IF(Indicators!G34&lt;Parameters!G$5, "Y", "N"), "")</f>
        <v/>
      </c>
      <c r="BA34" s="71" t="str">
        <f>IF(Indicators!H34&lt;&gt;"", IF(Indicators!H34&lt;Parameters!H$5, "Y", "N"), "")</f>
        <v/>
      </c>
      <c r="BB34" s="71" t="str">
        <f>IF(Indicators!I34&lt;&gt;"", IF(Indicators!I34&lt;Parameters!I$5, "Y", "N"), "")</f>
        <v/>
      </c>
      <c r="BC34" s="71" t="str">
        <f>IF(Indicators!J34&lt;&gt;"", IF(Indicators!J34&lt;Parameters!J$5, "Y", "N"), "")</f>
        <v/>
      </c>
      <c r="BD34" s="71" t="str">
        <f>IF(Indicators!K34&lt;&gt;"", IF(Indicators!K34&lt;Parameters!K$5, "Y", "N"), "")</f>
        <v/>
      </c>
      <c r="BE34" s="71" t="str">
        <f>IF(Indicators!L34&lt;&gt;"", IF(Indicators!L34&lt;Parameters!L$5, "Y", "N"), "")</f>
        <v/>
      </c>
      <c r="BF34" s="71" t="str">
        <f>IF(Indicators!M34&lt;&gt;"", IF(Indicators!M34&lt;Parameters!M$5, "Y", "N"), "")</f>
        <v/>
      </c>
      <c r="BG34" s="29" t="str">
        <f>IF(Indicators!Q34&lt;&gt;"", IF(Indicators!Q34&lt;Parameters!H$6, "Y", "N"), "")</f>
        <v/>
      </c>
      <c r="BH34" s="29">
        <f t="shared" si="28"/>
        <v>0</v>
      </c>
      <c r="BI34" s="47" t="str">
        <f>IF(K34="No",IF(BH34&gt;=Parameters!C$12, "Y", "N"), "")</f>
        <v>N</v>
      </c>
      <c r="BK34" s="78" t="str">
        <f>IF(AND($BI34="Y", Indicators!O34&lt;&gt;""), _xlfn.PERCENTRANK.EXC(Indicators!O$2:O$210, Indicators!O34)*100, "")</f>
        <v/>
      </c>
      <c r="BL34" s="78" t="str">
        <f>IF(AND($BI34="Y", Indicators!P34&lt;&gt;""), _xlfn.PERCENTRANK.EXC(Indicators!P$2:P$210, Indicators!P34)*100, "")</f>
        <v/>
      </c>
      <c r="BM34" s="78" t="str">
        <f>IF(AND($BI34="Y", Indicators!Q34&lt;&gt;""), _xlfn.PERCENTRANK.EXC(Indicators!Q$2:Q$210, Indicators!Q34)*100, "")</f>
        <v/>
      </c>
      <c r="BN34" s="78" t="str">
        <f>IF(AND($BI34="Y", Indicators!R34&lt;&gt;""), _xlfn.PERCENTRANK.EXC(Indicators!R$2:R$210, Indicators!R34)*100, "")</f>
        <v/>
      </c>
      <c r="BO34" s="78" t="str">
        <f>IF(AND($BI34="Y", Indicators!S34&lt;&gt;""), _xlfn.PERCENTRANK.EXC(Indicators!S$2:S$210, Indicators!S34)*100, "")</f>
        <v/>
      </c>
      <c r="BP34" s="78" t="str">
        <f>IF(AND($BI34="Y", Indicators!T34&lt;&gt;""), _xlfn.PERCENTRANK.EXC(Indicators!T$2:T$210, Indicators!T34)*100, "")</f>
        <v/>
      </c>
      <c r="BQ34" s="78" t="str">
        <f>IF(AND($BI34="Y", Indicators!U34&lt;&gt;""), _xlfn.PERCENTRANK.EXC(Indicators!U$2:U$210, Indicators!U34)*100, "")</f>
        <v/>
      </c>
      <c r="BR34" s="78" t="str">
        <f>IF(AND($BI34="Y", Indicators!V34&lt;&gt;""), _xlfn.PERCENTRANK.EXC(Indicators!V$2:V$210, Indicators!V34)*100, "")</f>
        <v/>
      </c>
      <c r="BS34" s="81" t="str">
        <f t="shared" si="29"/>
        <v/>
      </c>
      <c r="BT34" s="84" t="str">
        <f>IF(BI34="Y", IF(BS34&gt;=Parameters!C$13, "Y", "N"), "")</f>
        <v/>
      </c>
      <c r="BU34" s="29"/>
      <c r="BV34" s="33" t="str">
        <f>IF(BT34="Y", Indicators!X34, "")</f>
        <v/>
      </c>
      <c r="BW34" s="47" t="str">
        <f>IF(BV34&lt;&gt;"", IF(BV34&gt;Parameters!C$14,"Y", "N"), "")</f>
        <v/>
      </c>
      <c r="BY34" s="72" t="str">
        <f>IF(Indicators!F34&lt;&gt;"", IF(Indicators!F34&lt;Parameters!F$18, "Y", "N"), "")</f>
        <v/>
      </c>
      <c r="BZ34" s="72" t="str">
        <f>IF(Indicators!G34&lt;&gt;"", IF(Indicators!G34&lt;Parameters!G$18, "Y", "N"), "")</f>
        <v/>
      </c>
      <c r="CA34" s="72" t="str">
        <f>IF(Indicators!H34&lt;&gt;"", IF(Indicators!H34&lt;Parameters!H$18, "Y", "N"), "")</f>
        <v/>
      </c>
      <c r="CB34" s="72" t="str">
        <f>IF(Indicators!I34&lt;&gt;"", IF(Indicators!I34&lt;Parameters!I$18, "Y", "N"), "")</f>
        <v/>
      </c>
      <c r="CC34" s="72" t="str">
        <f>IF(Indicators!J34&lt;&gt;"", IF(Indicators!J34&lt;Parameters!J$18, "Y", "N"), "")</f>
        <v/>
      </c>
      <c r="CD34" s="72" t="str">
        <f>IF(Indicators!K34&lt;&gt;"", IF(Indicators!K34&lt;Parameters!K$18, "Y", "N"), "")</f>
        <v/>
      </c>
      <c r="CE34" s="72" t="str">
        <f>IF(Indicators!L34&lt;&gt;"", IF(Indicators!L34&lt;Parameters!L$18, "Y", "N"), "")</f>
        <v/>
      </c>
      <c r="CF34" s="72" t="str">
        <f>IF(Indicators!M34&lt;&gt;"", IF(Indicators!M34&lt;Parameters!M$18, "Y", "N"), "")</f>
        <v/>
      </c>
      <c r="CG34" s="29" t="str">
        <f>IF(Indicators!Q34&lt;&gt;"", IF(Indicators!Q34&lt;Parameters!H$19, "Y", "N"), "")</f>
        <v/>
      </c>
      <c r="CH34" s="29">
        <f t="shared" si="30"/>
        <v>0</v>
      </c>
      <c r="CI34" s="47" t="str">
        <f>IF(AND(K34="No",R34="No"),IF(CH34&gt;=Parameters!C$18, "Y", "N"), "")</f>
        <v>N</v>
      </c>
      <c r="CJ34" s="29"/>
      <c r="CK34" s="29" t="str">
        <f>IF(AND($CI34="Y", Indicators!O34&lt;&gt;""), IF(Indicators!O34&lt;Parameters!F$20, "Y", "N"),"")</f>
        <v/>
      </c>
      <c r="CL34" s="29" t="str">
        <f>IF(AND($CI34="Y", Indicators!P34&lt;&gt;""), IF(Indicators!P34&lt;Parameters!G$20, "Y", "N"),"")</f>
        <v/>
      </c>
      <c r="CM34" s="29" t="str">
        <f>IF(AND($CI34="Y", Indicators!Q34&lt;&gt;""), IF(Indicators!Q34&lt;Parameters!H$20, "Y", "N"),"")</f>
        <v/>
      </c>
      <c r="CN34" s="29" t="str">
        <f>IF(AND($CI34="Y", Indicators!R34&lt;&gt;""), IF(Indicators!R34&lt;Parameters!I$20, "Y", "N"),"")</f>
        <v/>
      </c>
      <c r="CO34" s="29" t="str">
        <f>IF(AND($CI34="Y", Indicators!S34&lt;&gt;""), IF(Indicators!S34&lt;Parameters!J$20, "Y", "N"),"")</f>
        <v/>
      </c>
      <c r="CP34" s="29" t="str">
        <f>IF(AND($CI34="Y", Indicators!T34&lt;&gt;""), IF(Indicators!T34&lt;Parameters!K$20, "Y", "N"),"")</f>
        <v/>
      </c>
      <c r="CQ34" s="29" t="str">
        <f>IF(AND($CI34="Y", Indicators!U34&lt;&gt;""), IF(Indicators!U34&lt;Parameters!L$20, "Y", "N"),"")</f>
        <v/>
      </c>
      <c r="CR34" s="29" t="str">
        <f>IF(AND($CI34="Y", Indicators!V34&lt;&gt;""), IF(Indicators!V34&lt;Parameters!M$20, "Y", "N"),"")</f>
        <v/>
      </c>
      <c r="CS34" s="81" t="str">
        <f t="shared" si="31"/>
        <v/>
      </c>
      <c r="CT34" s="84" t="str">
        <f>IF(CI34="Y", IF(CS34&gt;=Parameters!C$19, "Y", "N"), "")</f>
        <v/>
      </c>
      <c r="CU34" s="29" t="str">
        <f>IF($H34="Yes",#REF!, "")</f>
        <v/>
      </c>
      <c r="CV34" s="78" t="str">
        <f>IF(CT34="Y", Indicators!X34, "")</f>
        <v/>
      </c>
      <c r="CW34" s="34" t="str">
        <f>IF(CV34&lt;&gt;"",IF(CV34&gt;Parameters!C53,"Y","N"), "")</f>
        <v/>
      </c>
      <c r="CY34" s="33" t="str">
        <f>IF($K34="Yes", IF(Indicators!F34&lt;&gt;"", Indicators!F34, ""), "")</f>
        <v/>
      </c>
      <c r="CZ34" s="33" t="str">
        <f>IF($K34="Yes", IF(Indicators!G34&lt;&gt;"", Indicators!G34, ""), "")</f>
        <v/>
      </c>
      <c r="DA34" s="33" t="str">
        <f>IF($K34="Yes", IF(Indicators!H34&lt;&gt;"", Indicators!H34, ""), "")</f>
        <v/>
      </c>
      <c r="DB34" s="33" t="str">
        <f>IF($K34="Yes", IF(Indicators!I34&lt;&gt;"", Indicators!I34, ""), "")</f>
        <v/>
      </c>
      <c r="DC34" s="33" t="str">
        <f>IF($K34="Yes", IF(Indicators!J34&lt;&gt;"", Indicators!J34, ""), "")</f>
        <v/>
      </c>
      <c r="DD34" s="33" t="str">
        <f>IF($K34="Yes", IF(Indicators!K34&lt;&gt;"", Indicators!K34, ""), "")</f>
        <v/>
      </c>
      <c r="DE34" s="33" t="str">
        <f>IF($K34="Yes", IF(Indicators!L34&lt;&gt;"", Indicators!L34, ""), "")</f>
        <v/>
      </c>
      <c r="DF34" s="33" t="str">
        <f>IF($K34="Yes", IF(Indicators!M34&lt;&gt;"", Indicators!M34, ""), "")</f>
        <v/>
      </c>
      <c r="DH34" s="33" t="str">
        <f>IF($K34="Yes", IF(Indicators!W34&lt;&gt;"", Indicators!W34, ""), "")</f>
        <v/>
      </c>
      <c r="DJ34" s="33" t="str">
        <f>IF($K34="Yes", IF(Indicators!O34&lt;&gt;"", Indicators!O34, ""), "")</f>
        <v/>
      </c>
      <c r="DK34" s="33" t="str">
        <f>IF($K34="Yes", IF(Indicators!P34&lt;&gt;"", Indicators!P34, ""), "")</f>
        <v/>
      </c>
      <c r="DL34" s="33" t="str">
        <f>IF($K34="Yes", IF(Indicators!Q34&lt;&gt;"", Indicators!Q34, ""), "")</f>
        <v/>
      </c>
      <c r="DM34" s="33" t="str">
        <f>IF($K34="Yes", IF(Indicators!R34&lt;&gt;"", Indicators!R34, ""), "")</f>
        <v/>
      </c>
      <c r="DN34" s="33" t="str">
        <f>IF($K34="Yes", IF(Indicators!S34&lt;&gt;"", Indicators!S34, ""), "")</f>
        <v/>
      </c>
      <c r="DO34" s="33" t="str">
        <f>IF($K34="Yes", IF(Indicators!T34&lt;&gt;"", Indicators!T34, ""), "")</f>
        <v/>
      </c>
      <c r="DP34" s="33" t="str">
        <f>IF($K34="Yes", IF(Indicators!U34&lt;&gt;"", Indicators!U34, ""), "")</f>
        <v/>
      </c>
      <c r="DQ34" s="33" t="str">
        <f>IF($K34="Yes", IF(Indicators!V34&lt;&gt;"", Indicators!V34, ""), "")</f>
        <v/>
      </c>
      <c r="DS34" s="29" t="str">
        <f>IF($K34="Yes", IF(Indicators!X34&lt;&gt;"", Indicators!X34, ""), "")</f>
        <v/>
      </c>
    </row>
    <row r="35" spans="1:123" x14ac:dyDescent="0.25">
      <c r="A35" s="56" t="str">
        <f>Indicators!A35</f>
        <v>District1008</v>
      </c>
      <c r="B35" s="56" t="str">
        <f>Indicators!B35</f>
        <v>School 3</v>
      </c>
      <c r="C35" s="57" t="str">
        <f>Indicators!D35</f>
        <v>No</v>
      </c>
      <c r="D35" s="64" t="str">
        <f>IF(AK35="Y", IF(Parameters!B$5="Percentile", Identification!AJ35,Identification!AI35), "")</f>
        <v/>
      </c>
      <c r="E35" s="64" t="str">
        <f>IF(AN35="Y", IF(Parameters!B$6="Percentile", AM35, AL35), "")</f>
        <v/>
      </c>
      <c r="F35" s="57" t="str">
        <f t="shared" si="0"/>
        <v/>
      </c>
      <c r="G35" s="64" t="str">
        <f>IF(AND(F35="Y", AS35="Y"), IF(Parameters!B$7="Percentile", AR35,AQ35), "")</f>
        <v/>
      </c>
      <c r="H35" s="57" t="str">
        <f t="shared" si="1"/>
        <v/>
      </c>
      <c r="I35" s="64" t="str">
        <f>IF(AND(H35="Y", AW35="Y"), IF(Parameters!B$7="Percentile", AV35,AU35), "")</f>
        <v/>
      </c>
      <c r="J35" s="65" t="str">
        <f t="shared" si="2"/>
        <v/>
      </c>
      <c r="K35" s="57" t="str">
        <f t="shared" si="3"/>
        <v>No</v>
      </c>
      <c r="L35" s="87">
        <f t="shared" si="4"/>
        <v>3</v>
      </c>
      <c r="M35" s="57" t="str">
        <f>Identification!BI35</f>
        <v>Y</v>
      </c>
      <c r="N35" s="87" t="str">
        <f t="shared" si="5"/>
        <v/>
      </c>
      <c r="O35" s="88" t="str">
        <f t="shared" si="6"/>
        <v>N</v>
      </c>
      <c r="P35" s="57" t="str">
        <f t="shared" si="7"/>
        <v/>
      </c>
      <c r="Q35" s="57" t="str">
        <f t="shared" si="8"/>
        <v/>
      </c>
      <c r="R35" s="57" t="str">
        <f t="shared" si="9"/>
        <v>No</v>
      </c>
      <c r="S35" s="57" t="str">
        <f t="shared" si="10"/>
        <v/>
      </c>
      <c r="T35" s="57" t="str">
        <f t="shared" si="11"/>
        <v>N</v>
      </c>
      <c r="U35" s="57" t="str">
        <f t="shared" si="12"/>
        <v/>
      </c>
      <c r="V35" s="88" t="str">
        <f t="shared" si="13"/>
        <v/>
      </c>
      <c r="W35" s="57" t="str">
        <f t="shared" si="14"/>
        <v/>
      </c>
      <c r="X35" s="91" t="str">
        <f t="shared" si="15"/>
        <v/>
      </c>
      <c r="Y35" s="58" t="str">
        <f t="shared" si="16"/>
        <v>No</v>
      </c>
      <c r="AA35" s="29" t="str">
        <f t="shared" si="17"/>
        <v/>
      </c>
      <c r="AB35" s="29" t="str">
        <f t="shared" si="18"/>
        <v/>
      </c>
      <c r="AC35" s="29" t="str">
        <f t="shared" si="19"/>
        <v/>
      </c>
      <c r="AE35" s="29" t="str">
        <f t="shared" si="20"/>
        <v>No</v>
      </c>
      <c r="AF35" s="29" t="str">
        <f t="shared" si="21"/>
        <v>No</v>
      </c>
      <c r="AG35" s="29" t="str">
        <f t="shared" si="22"/>
        <v>No</v>
      </c>
      <c r="AI35" s="33" t="str">
        <f>IF(C35="Yes",IF(Indicators!E35&lt;&gt;"", Indicators!E35,""),"")</f>
        <v/>
      </c>
      <c r="AJ35" s="33" t="str">
        <f t="shared" si="23"/>
        <v/>
      </c>
      <c r="AK35" s="62" t="str">
        <f>IF(Parameters!B$5="Percentile", IF(AJ35&lt;Parameters!C$5, "Y", "N"), IF(AI35&lt;Parameters!C$5, "Y", "N"))</f>
        <v>N</v>
      </c>
      <c r="AL35" s="33" t="str">
        <f>IF(C35="Yes", IF(Indicators!W35&lt;&gt;"", Indicators!W35, ""),"")</f>
        <v/>
      </c>
      <c r="AM35" s="33" t="str">
        <f t="shared" si="24"/>
        <v/>
      </c>
      <c r="AN35" s="33" t="str">
        <f>IF(AL35&lt;&gt;"", IF(Parameters!B$6="Percentile", IF(AM35&lt;Parameters!C$6, "Y", "N"), IF(AL35&lt;Parameters!C$6, "Y", "N")),"")</f>
        <v/>
      </c>
      <c r="AO35" s="47" t="str">
        <f t="shared" si="25"/>
        <v>N</v>
      </c>
      <c r="AQ35" s="33" t="str">
        <f>IF(C35="Yes", IF(Indicators!N35&lt;&gt;"", Indicators!N35,""),"")</f>
        <v/>
      </c>
      <c r="AR35" s="33" t="str">
        <f t="shared" si="26"/>
        <v/>
      </c>
      <c r="AS35" s="48" t="str">
        <f>IF(Parameters!B$7="Percentile", IF(AR35&lt;Parameters!C$7, "Y", "N"), IF(AQ35&lt;Parameters!C$7, "Y", "N"))</f>
        <v>N</v>
      </c>
      <c r="AU35" s="33" t="str">
        <f>IF(C35="Yes", IF(Indicators!X35&lt;&gt;"", Indicators!X35,""),"")</f>
        <v/>
      </c>
      <c r="AV35" s="33" t="str">
        <f t="shared" si="27"/>
        <v/>
      </c>
      <c r="AW35" s="48" t="str">
        <f>IF(Parameters!B$8="Percentile", IF(AV35&lt;Parameters!C$8, "Y", "N"), IF(AU35&gt;Parameters!C$8, "Y", "N"))</f>
        <v>N</v>
      </c>
      <c r="AY35" s="71" t="str">
        <f>IF(Indicators!F35&lt;&gt;"", IF(Indicators!F35&lt;Parameters!F$5, "Y", "N"), "")</f>
        <v>Y</v>
      </c>
      <c r="AZ35" s="71" t="str">
        <f>IF(Indicators!G35&lt;&gt;"", IF(Indicators!G35&lt;Parameters!G$5, "Y", "N"), "")</f>
        <v>Y</v>
      </c>
      <c r="BA35" s="71" t="str">
        <f>IF(Indicators!H35&lt;&gt;"", IF(Indicators!H35&lt;Parameters!H$5, "Y", "N"), "")</f>
        <v/>
      </c>
      <c r="BB35" s="71" t="str">
        <f>IF(Indicators!I35&lt;&gt;"", IF(Indicators!I35&lt;Parameters!I$5, "Y", "N"), "")</f>
        <v/>
      </c>
      <c r="BC35" s="71" t="str">
        <f>IF(Indicators!J35&lt;&gt;"", IF(Indicators!J35&lt;Parameters!J$5, "Y", "N"), "")</f>
        <v/>
      </c>
      <c r="BD35" s="71" t="str">
        <f>IF(Indicators!K35&lt;&gt;"", IF(Indicators!K35&lt;Parameters!K$5, "Y", "N"), "")</f>
        <v/>
      </c>
      <c r="BE35" s="71" t="str">
        <f>IF(Indicators!L35&lt;&gt;"", IF(Indicators!L35&lt;Parameters!L$5, "Y", "N"), "")</f>
        <v/>
      </c>
      <c r="BF35" s="71" t="str">
        <f>IF(Indicators!M35&lt;&gt;"", IF(Indicators!M35&lt;Parameters!M$5, "Y", "N"), "")</f>
        <v>Y</v>
      </c>
      <c r="BG35" s="29" t="str">
        <f>IF(Indicators!Q35&lt;&gt;"", IF(Indicators!Q35&lt;Parameters!H$6, "Y", "N"), "")</f>
        <v/>
      </c>
      <c r="BH35" s="29">
        <f t="shared" si="28"/>
        <v>3</v>
      </c>
      <c r="BI35" s="47" t="str">
        <f>IF(K35="No",IF(BH35&gt;=Parameters!C$12, "Y", "N"), "")</f>
        <v>Y</v>
      </c>
      <c r="BK35" s="78">
        <f>IF(AND($BI35="Y", Indicators!O35&lt;&gt;""), _xlfn.PERCENTRANK.EXC(Indicators!O$2:O$210, Indicators!O35)*100, "")</f>
        <v>29.099999999999998</v>
      </c>
      <c r="BL35" s="78">
        <f>IF(AND($BI35="Y", Indicators!P35&lt;&gt;""), _xlfn.PERCENTRANK.EXC(Indicators!P$2:P$210, Indicators!P35)*100, "")</f>
        <v>35.5</v>
      </c>
      <c r="BM35" s="78" t="str">
        <f>IF(AND($BI35="Y", Indicators!Q35&lt;&gt;""), _xlfn.PERCENTRANK.EXC(Indicators!Q$2:Q$210, Indicators!Q35)*100, "")</f>
        <v/>
      </c>
      <c r="BN35" s="78" t="str">
        <f>IF(AND($BI35="Y", Indicators!R35&lt;&gt;""), _xlfn.PERCENTRANK.EXC(Indicators!R$2:R$210, Indicators!R35)*100, "")</f>
        <v/>
      </c>
      <c r="BO35" s="78" t="str">
        <f>IF(AND($BI35="Y", Indicators!S35&lt;&gt;""), _xlfn.PERCENTRANK.EXC(Indicators!S$2:S$210, Indicators!S35)*100, "")</f>
        <v/>
      </c>
      <c r="BP35" s="78" t="str">
        <f>IF(AND($BI35="Y", Indicators!T35&lt;&gt;""), _xlfn.PERCENTRANK.EXC(Indicators!T$2:T$210, Indicators!T35)*100, "")</f>
        <v/>
      </c>
      <c r="BQ35" s="78" t="str">
        <f>IF(AND($BI35="Y", Indicators!U35&lt;&gt;""), _xlfn.PERCENTRANK.EXC(Indicators!U$2:U$210, Indicators!U35)*100, "")</f>
        <v/>
      </c>
      <c r="BR35" s="78">
        <f>IF(AND($BI35="Y", Indicators!V35&lt;&gt;""), _xlfn.PERCENTRANK.EXC(Indicators!V$2:V$210, Indicators!V35)*100, "")</f>
        <v>15.4</v>
      </c>
      <c r="BS35" s="81">
        <f t="shared" si="29"/>
        <v>1</v>
      </c>
      <c r="BT35" s="84" t="str">
        <f>IF(BI35="Y", IF(BS35&gt;=Parameters!C$13, "Y", "N"), "")</f>
        <v>N</v>
      </c>
      <c r="BU35" s="29"/>
      <c r="BV35" s="33" t="str">
        <f>IF(BT35="Y", Indicators!X35, "")</f>
        <v/>
      </c>
      <c r="BW35" s="47" t="str">
        <f>IF(BV35&lt;&gt;"", IF(BV35&gt;Parameters!C$14,"Y", "N"), "")</f>
        <v/>
      </c>
      <c r="BY35" s="72" t="str">
        <f>IF(Indicators!F35&lt;&gt;"", IF(Indicators!F35&lt;Parameters!F$18, "Y", "N"), "")</f>
        <v>N</v>
      </c>
      <c r="BZ35" s="72" t="str">
        <f>IF(Indicators!G35&lt;&gt;"", IF(Indicators!G35&lt;Parameters!G$18, "Y", "N"), "")</f>
        <v>N</v>
      </c>
      <c r="CA35" s="72" t="str">
        <f>IF(Indicators!H35&lt;&gt;"", IF(Indicators!H35&lt;Parameters!H$18, "Y", "N"), "")</f>
        <v/>
      </c>
      <c r="CB35" s="72" t="str">
        <f>IF(Indicators!I35&lt;&gt;"", IF(Indicators!I35&lt;Parameters!I$18, "Y", "N"), "")</f>
        <v/>
      </c>
      <c r="CC35" s="72" t="str">
        <f>IF(Indicators!J35&lt;&gt;"", IF(Indicators!J35&lt;Parameters!J$18, "Y", "N"), "")</f>
        <v/>
      </c>
      <c r="CD35" s="72" t="str">
        <f>IF(Indicators!K35&lt;&gt;"", IF(Indicators!K35&lt;Parameters!K$18, "Y", "N"), "")</f>
        <v/>
      </c>
      <c r="CE35" s="72" t="str">
        <f>IF(Indicators!L35&lt;&gt;"", IF(Indicators!L35&lt;Parameters!L$18, "Y", "N"), "")</f>
        <v/>
      </c>
      <c r="CF35" s="72" t="str">
        <f>IF(Indicators!M35&lt;&gt;"", IF(Indicators!M35&lt;Parameters!M$18, "Y", "N"), "")</f>
        <v>Y</v>
      </c>
      <c r="CG35" s="29" t="str">
        <f>IF(Indicators!Q35&lt;&gt;"", IF(Indicators!Q35&lt;Parameters!H$19, "Y", "N"), "")</f>
        <v/>
      </c>
      <c r="CH35" s="29">
        <f t="shared" si="30"/>
        <v>1</v>
      </c>
      <c r="CI35" s="47" t="str">
        <f>IF(AND(K35="No",R35="No"),IF(CH35&gt;=Parameters!C$18, "Y", "N"), "")</f>
        <v>N</v>
      </c>
      <c r="CJ35" s="29"/>
      <c r="CK35" s="29" t="str">
        <f>IF(AND($CI35="Y", Indicators!O35&lt;&gt;""), IF(Indicators!O35&lt;Parameters!F$20, "Y", "N"),"")</f>
        <v/>
      </c>
      <c r="CL35" s="29" t="str">
        <f>IF(AND($CI35="Y", Indicators!P35&lt;&gt;""), IF(Indicators!P35&lt;Parameters!G$20, "Y", "N"),"")</f>
        <v/>
      </c>
      <c r="CM35" s="29" t="str">
        <f>IF(AND($CI35="Y", Indicators!Q35&lt;&gt;""), IF(Indicators!Q35&lt;Parameters!H$20, "Y", "N"),"")</f>
        <v/>
      </c>
      <c r="CN35" s="29" t="str">
        <f>IF(AND($CI35="Y", Indicators!R35&lt;&gt;""), IF(Indicators!R35&lt;Parameters!I$20, "Y", "N"),"")</f>
        <v/>
      </c>
      <c r="CO35" s="29" t="str">
        <f>IF(AND($CI35="Y", Indicators!S35&lt;&gt;""), IF(Indicators!S35&lt;Parameters!J$20, "Y", "N"),"")</f>
        <v/>
      </c>
      <c r="CP35" s="29" t="str">
        <f>IF(AND($CI35="Y", Indicators!T35&lt;&gt;""), IF(Indicators!T35&lt;Parameters!K$20, "Y", "N"),"")</f>
        <v/>
      </c>
      <c r="CQ35" s="29" t="str">
        <f>IF(AND($CI35="Y", Indicators!U35&lt;&gt;""), IF(Indicators!U35&lt;Parameters!L$20, "Y", "N"),"")</f>
        <v/>
      </c>
      <c r="CR35" s="29" t="str">
        <f>IF(AND($CI35="Y", Indicators!V35&lt;&gt;""), IF(Indicators!V35&lt;Parameters!M$20, "Y", "N"),"")</f>
        <v/>
      </c>
      <c r="CS35" s="81" t="str">
        <f t="shared" si="31"/>
        <v/>
      </c>
      <c r="CT35" s="84" t="str">
        <f>IF(CI35="Y", IF(CS35&gt;=Parameters!C$19, "Y", "N"), "")</f>
        <v/>
      </c>
      <c r="CU35" s="29" t="str">
        <f>IF($H35="Yes",#REF!, "")</f>
        <v/>
      </c>
      <c r="CV35" s="78" t="str">
        <f>IF(CT35="Y", Indicators!X35, "")</f>
        <v/>
      </c>
      <c r="CW35" s="34" t="str">
        <f>IF(CV35&lt;&gt;"",IF(CV35&gt;Parameters!C54,"Y","N"), "")</f>
        <v/>
      </c>
      <c r="CY35" s="33" t="str">
        <f>IF($K35="Yes", IF(Indicators!F35&lt;&gt;"", Indicators!F35, ""), "")</f>
        <v/>
      </c>
      <c r="CZ35" s="33" t="str">
        <f>IF($K35="Yes", IF(Indicators!G35&lt;&gt;"", Indicators!G35, ""), "")</f>
        <v/>
      </c>
      <c r="DA35" s="33" t="str">
        <f>IF($K35="Yes", IF(Indicators!H35&lt;&gt;"", Indicators!H35, ""), "")</f>
        <v/>
      </c>
      <c r="DB35" s="33" t="str">
        <f>IF($K35="Yes", IF(Indicators!I35&lt;&gt;"", Indicators!I35, ""), "")</f>
        <v/>
      </c>
      <c r="DC35" s="33" t="str">
        <f>IF($K35="Yes", IF(Indicators!J35&lt;&gt;"", Indicators!J35, ""), "")</f>
        <v/>
      </c>
      <c r="DD35" s="33" t="str">
        <f>IF($K35="Yes", IF(Indicators!K35&lt;&gt;"", Indicators!K35, ""), "")</f>
        <v/>
      </c>
      <c r="DE35" s="33" t="str">
        <f>IF($K35="Yes", IF(Indicators!L35&lt;&gt;"", Indicators!L35, ""), "")</f>
        <v/>
      </c>
      <c r="DF35" s="33" t="str">
        <f>IF($K35="Yes", IF(Indicators!M35&lt;&gt;"", Indicators!M35, ""), "")</f>
        <v/>
      </c>
      <c r="DH35" s="33" t="str">
        <f>IF($K35="Yes", IF(Indicators!W35&lt;&gt;"", Indicators!W35, ""), "")</f>
        <v/>
      </c>
      <c r="DJ35" s="33" t="str">
        <f>IF($K35="Yes", IF(Indicators!O35&lt;&gt;"", Indicators!O35, ""), "")</f>
        <v/>
      </c>
      <c r="DK35" s="33" t="str">
        <f>IF($K35="Yes", IF(Indicators!P35&lt;&gt;"", Indicators!P35, ""), "")</f>
        <v/>
      </c>
      <c r="DL35" s="33" t="str">
        <f>IF($K35="Yes", IF(Indicators!Q35&lt;&gt;"", Indicators!Q35, ""), "")</f>
        <v/>
      </c>
      <c r="DM35" s="33" t="str">
        <f>IF($K35="Yes", IF(Indicators!R35&lt;&gt;"", Indicators!R35, ""), "")</f>
        <v/>
      </c>
      <c r="DN35" s="33" t="str">
        <f>IF($K35="Yes", IF(Indicators!S35&lt;&gt;"", Indicators!S35, ""), "")</f>
        <v/>
      </c>
      <c r="DO35" s="33" t="str">
        <f>IF($K35="Yes", IF(Indicators!T35&lt;&gt;"", Indicators!T35, ""), "")</f>
        <v/>
      </c>
      <c r="DP35" s="33" t="str">
        <f>IF($K35="Yes", IF(Indicators!U35&lt;&gt;"", Indicators!U35, ""), "")</f>
        <v/>
      </c>
      <c r="DQ35" s="33" t="str">
        <f>IF($K35="Yes", IF(Indicators!V35&lt;&gt;"", Indicators!V35, ""), "")</f>
        <v/>
      </c>
      <c r="DS35" s="29" t="str">
        <f>IF($K35="Yes", IF(Indicators!X35&lt;&gt;"", Indicators!X35, ""), "")</f>
        <v/>
      </c>
    </row>
    <row r="36" spans="1:123" x14ac:dyDescent="0.25">
      <c r="A36" s="56" t="str">
        <f>Indicators!A36</f>
        <v>District1008</v>
      </c>
      <c r="B36" s="56" t="str">
        <f>Indicators!B36</f>
        <v>School 4</v>
      </c>
      <c r="C36" s="57" t="str">
        <f>Indicators!D36</f>
        <v>Yes</v>
      </c>
      <c r="D36" s="64">
        <f>IF(AK36="Y", IF(Parameters!B$5="Percentile", Identification!AJ36,Identification!AI36), "")</f>
        <v>39.802631599999998</v>
      </c>
      <c r="E36" s="64" t="str">
        <f>IF(AN36="Y", IF(Parameters!B$6="Percentile", AM36, AL36), "")</f>
        <v/>
      </c>
      <c r="F36" s="57" t="str">
        <f t="shared" si="0"/>
        <v>Y</v>
      </c>
      <c r="G36" s="64" t="str">
        <f>IF(AND(F36="Y", AS36="Y"), IF(Parameters!B$7="Percentile", AR36,AQ36), "")</f>
        <v/>
      </c>
      <c r="H36" s="57" t="str">
        <f t="shared" si="1"/>
        <v>N</v>
      </c>
      <c r="I36" s="64" t="str">
        <f>IF(AND(H36="Y", AW36="Y"), IF(Parameters!B$7="Percentile", AV36,AU36), "")</f>
        <v/>
      </c>
      <c r="J36" s="65" t="str">
        <f t="shared" si="2"/>
        <v/>
      </c>
      <c r="K36" s="57" t="str">
        <f t="shared" si="3"/>
        <v>No</v>
      </c>
      <c r="L36" s="87">
        <f t="shared" si="4"/>
        <v>3</v>
      </c>
      <c r="M36" s="57" t="str">
        <f>Identification!BI36</f>
        <v>Y</v>
      </c>
      <c r="N36" s="87" t="str">
        <f t="shared" si="5"/>
        <v/>
      </c>
      <c r="O36" s="88" t="str">
        <f t="shared" si="6"/>
        <v>N</v>
      </c>
      <c r="P36" s="57" t="str">
        <f t="shared" si="7"/>
        <v/>
      </c>
      <c r="Q36" s="57" t="str">
        <f t="shared" si="8"/>
        <v/>
      </c>
      <c r="R36" s="57" t="str">
        <f t="shared" si="9"/>
        <v>No</v>
      </c>
      <c r="S36" s="57">
        <f t="shared" si="10"/>
        <v>2</v>
      </c>
      <c r="T36" s="57" t="str">
        <f t="shared" si="11"/>
        <v>Y</v>
      </c>
      <c r="U36" s="57">
        <f t="shared" si="12"/>
        <v>3</v>
      </c>
      <c r="V36" s="88" t="str">
        <f t="shared" si="13"/>
        <v>Y</v>
      </c>
      <c r="W36" s="57">
        <f t="shared" si="14"/>
        <v>14.15</v>
      </c>
      <c r="X36" s="91" t="str">
        <f t="shared" si="15"/>
        <v>Y</v>
      </c>
      <c r="Y36" s="58" t="str">
        <f t="shared" si="16"/>
        <v>Yes</v>
      </c>
      <c r="AA36" s="29" t="str">
        <f t="shared" si="17"/>
        <v>No</v>
      </c>
      <c r="AB36" s="29" t="str">
        <f t="shared" si="18"/>
        <v>No</v>
      </c>
      <c r="AC36" s="29" t="str">
        <f t="shared" si="19"/>
        <v>Yes</v>
      </c>
      <c r="AE36" s="29" t="str">
        <f t="shared" si="20"/>
        <v/>
      </c>
      <c r="AF36" s="29" t="str">
        <f t="shared" si="21"/>
        <v/>
      </c>
      <c r="AG36" s="29" t="str">
        <f t="shared" si="22"/>
        <v/>
      </c>
      <c r="AI36" s="33">
        <f>IF(C36="Yes",IF(Indicators!E36&lt;&gt;"", Indicators!E36,""),"")</f>
        <v>39.802631599999998</v>
      </c>
      <c r="AJ36" s="33">
        <f t="shared" si="23"/>
        <v>35.299999999999997</v>
      </c>
      <c r="AK36" s="62" t="str">
        <f>IF(Parameters!B$5="Percentile", IF(AJ36&lt;Parameters!C$5, "Y", "N"), IF(AI36&lt;Parameters!C$5, "Y", "N"))</f>
        <v>Y</v>
      </c>
      <c r="AL36" s="33" t="str">
        <f>IF(C36="Yes", IF(Indicators!W36&lt;&gt;"", Indicators!W36, ""),"")</f>
        <v/>
      </c>
      <c r="AM36" s="33" t="str">
        <f t="shared" si="24"/>
        <v/>
      </c>
      <c r="AN36" s="33" t="str">
        <f>IF(AL36&lt;&gt;"", IF(Parameters!B$6="Percentile", IF(AM36&lt;Parameters!C$6, "Y", "N"), IF(AL36&lt;Parameters!C$6, "Y", "N")),"")</f>
        <v/>
      </c>
      <c r="AO36" s="47" t="str">
        <f t="shared" si="25"/>
        <v>Y</v>
      </c>
      <c r="AQ36" s="33">
        <f>IF(C36="Yes", IF(Indicators!N36&lt;&gt;"", Indicators!N36,""),"")</f>
        <v>102.4916944</v>
      </c>
      <c r="AR36" s="33">
        <f t="shared" si="26"/>
        <v>30.099999999999998</v>
      </c>
      <c r="AS36" s="48" t="str">
        <f>IF(Parameters!B$7="Percentile", IF(AR36&lt;Parameters!C$7, "Y", "N"), IF(AQ36&lt;Parameters!C$7, "Y", "N"))</f>
        <v>N</v>
      </c>
      <c r="AU36" s="33">
        <f>IF(C36="Yes", IF(Indicators!X36&lt;&gt;"", Indicators!X36,""),"")</f>
        <v>14.15</v>
      </c>
      <c r="AV36" s="33">
        <f t="shared" si="27"/>
        <v>51.7</v>
      </c>
      <c r="AW36" s="48" t="str">
        <f>IF(Parameters!B$8="Percentile", IF(AV36&lt;Parameters!C$8, "Y", "N"), IF(AU36&gt;Parameters!C$8, "Y", "N"))</f>
        <v>N</v>
      </c>
      <c r="AY36" s="71" t="str">
        <f>IF(Indicators!F36&lt;&gt;"", IF(Indicators!F36&lt;Parameters!F$5, "Y", "N"), "")</f>
        <v>Y</v>
      </c>
      <c r="AZ36" s="71" t="str">
        <f>IF(Indicators!G36&lt;&gt;"", IF(Indicators!G36&lt;Parameters!G$5, "Y", "N"), "")</f>
        <v>Y</v>
      </c>
      <c r="BA36" s="71" t="str">
        <f>IF(Indicators!H36&lt;&gt;"", IF(Indicators!H36&lt;Parameters!H$5, "Y", "N"), "")</f>
        <v/>
      </c>
      <c r="BB36" s="71" t="str">
        <f>IF(Indicators!I36&lt;&gt;"", IF(Indicators!I36&lt;Parameters!I$5, "Y", "N"), "")</f>
        <v/>
      </c>
      <c r="BC36" s="71" t="str">
        <f>IF(Indicators!J36&lt;&gt;"", IF(Indicators!J36&lt;Parameters!J$5, "Y", "N"), "")</f>
        <v/>
      </c>
      <c r="BD36" s="71" t="str">
        <f>IF(Indicators!K36&lt;&gt;"", IF(Indicators!K36&lt;Parameters!K$5, "Y", "N"), "")</f>
        <v/>
      </c>
      <c r="BE36" s="71" t="str">
        <f>IF(Indicators!L36&lt;&gt;"", IF(Indicators!L36&lt;Parameters!L$5, "Y", "N"), "")</f>
        <v/>
      </c>
      <c r="BF36" s="71" t="str">
        <f>IF(Indicators!M36&lt;&gt;"", IF(Indicators!M36&lt;Parameters!M$5, "Y", "N"), "")</f>
        <v>Y</v>
      </c>
      <c r="BG36" s="29" t="str">
        <f>IF(Indicators!Q36&lt;&gt;"", IF(Indicators!Q36&lt;Parameters!H$6, "Y", "N"), "")</f>
        <v/>
      </c>
      <c r="BH36" s="29">
        <f t="shared" si="28"/>
        <v>3</v>
      </c>
      <c r="BI36" s="47" t="str">
        <f>IF(K36="No",IF(BH36&gt;=Parameters!C$12, "Y", "N"), "")</f>
        <v>Y</v>
      </c>
      <c r="BK36" s="78">
        <f>IF(AND($BI36="Y", Indicators!O36&lt;&gt;""), _xlfn.PERCENTRANK.EXC(Indicators!O$2:O$210, Indicators!O36)*100, "")</f>
        <v>55.2</v>
      </c>
      <c r="BL36" s="78">
        <f>IF(AND($BI36="Y", Indicators!P36&lt;&gt;""), _xlfn.PERCENTRANK.EXC(Indicators!P$2:P$210, Indicators!P36)*100, "")</f>
        <v>36.9</v>
      </c>
      <c r="BM36" s="78" t="str">
        <f>IF(AND($BI36="Y", Indicators!Q36&lt;&gt;""), _xlfn.PERCENTRANK.EXC(Indicators!Q$2:Q$210, Indicators!Q36)*100, "")</f>
        <v/>
      </c>
      <c r="BN36" s="78" t="str">
        <f>IF(AND($BI36="Y", Indicators!R36&lt;&gt;""), _xlfn.PERCENTRANK.EXC(Indicators!R$2:R$210, Indicators!R36)*100, "")</f>
        <v/>
      </c>
      <c r="BO36" s="78" t="str">
        <f>IF(AND($BI36="Y", Indicators!S36&lt;&gt;""), _xlfn.PERCENTRANK.EXC(Indicators!S$2:S$210, Indicators!S36)*100, "")</f>
        <v/>
      </c>
      <c r="BP36" s="78" t="str">
        <f>IF(AND($BI36="Y", Indicators!T36&lt;&gt;""), _xlfn.PERCENTRANK.EXC(Indicators!T$2:T$210, Indicators!T36)*100, "")</f>
        <v/>
      </c>
      <c r="BQ36" s="78" t="str">
        <f>IF(AND($BI36="Y", Indicators!U36&lt;&gt;""), _xlfn.PERCENTRANK.EXC(Indicators!U$2:U$210, Indicators!U36)*100, "")</f>
        <v/>
      </c>
      <c r="BR36" s="78">
        <f>IF(AND($BI36="Y", Indicators!V36&lt;&gt;""), _xlfn.PERCENTRANK.EXC(Indicators!V$2:V$210, Indicators!V36)*100, "")</f>
        <v>24.3</v>
      </c>
      <c r="BS36" s="81">
        <f t="shared" si="29"/>
        <v>1</v>
      </c>
      <c r="BT36" s="84" t="str">
        <f>IF(BI36="Y", IF(BS36&gt;=Parameters!C$13, "Y", "N"), "")</f>
        <v>N</v>
      </c>
      <c r="BU36" s="29"/>
      <c r="BV36" s="33" t="str">
        <f>IF(BT36="Y", Indicators!X36, "")</f>
        <v/>
      </c>
      <c r="BW36" s="47" t="str">
        <f>IF(BV36&lt;&gt;"", IF(BV36&gt;Parameters!C$14,"Y", "N"), "")</f>
        <v/>
      </c>
      <c r="BY36" s="72" t="str">
        <f>IF(Indicators!F36&lt;&gt;"", IF(Indicators!F36&lt;Parameters!F$18, "Y", "N"), "")</f>
        <v>N</v>
      </c>
      <c r="BZ36" s="72" t="str">
        <f>IF(Indicators!G36&lt;&gt;"", IF(Indicators!G36&lt;Parameters!G$18, "Y", "N"), "")</f>
        <v>Y</v>
      </c>
      <c r="CA36" s="72" t="str">
        <f>IF(Indicators!H36&lt;&gt;"", IF(Indicators!H36&lt;Parameters!H$18, "Y", "N"), "")</f>
        <v/>
      </c>
      <c r="CB36" s="72" t="str">
        <f>IF(Indicators!I36&lt;&gt;"", IF(Indicators!I36&lt;Parameters!I$18, "Y", "N"), "")</f>
        <v/>
      </c>
      <c r="CC36" s="72" t="str">
        <f>IF(Indicators!J36&lt;&gt;"", IF(Indicators!J36&lt;Parameters!J$18, "Y", "N"), "")</f>
        <v/>
      </c>
      <c r="CD36" s="72" t="str">
        <f>IF(Indicators!K36&lt;&gt;"", IF(Indicators!K36&lt;Parameters!K$18, "Y", "N"), "")</f>
        <v/>
      </c>
      <c r="CE36" s="72" t="str">
        <f>IF(Indicators!L36&lt;&gt;"", IF(Indicators!L36&lt;Parameters!L$18, "Y", "N"), "")</f>
        <v/>
      </c>
      <c r="CF36" s="72" t="str">
        <f>IF(Indicators!M36&lt;&gt;"", IF(Indicators!M36&lt;Parameters!M$18, "Y", "N"), "")</f>
        <v>Y</v>
      </c>
      <c r="CG36" s="29" t="str">
        <f>IF(Indicators!Q36&lt;&gt;"", IF(Indicators!Q36&lt;Parameters!H$19, "Y", "N"), "")</f>
        <v/>
      </c>
      <c r="CH36" s="29">
        <f t="shared" si="30"/>
        <v>2</v>
      </c>
      <c r="CI36" s="47" t="str">
        <f>IF(AND(K36="No",R36="No"),IF(CH36&gt;=Parameters!C$18, "Y", "N"), "")</f>
        <v>Y</v>
      </c>
      <c r="CJ36" s="29"/>
      <c r="CK36" s="29" t="str">
        <f>IF(AND($CI36="Y", Indicators!O36&lt;&gt;""), IF(Indicators!O36&lt;Parameters!F$20, "Y", "N"),"")</f>
        <v>Y</v>
      </c>
      <c r="CL36" s="29" t="str">
        <f>IF(AND($CI36="Y", Indicators!P36&lt;&gt;""), IF(Indicators!P36&lt;Parameters!G$20, "Y", "N"),"")</f>
        <v>Y</v>
      </c>
      <c r="CM36" s="29" t="str">
        <f>IF(AND($CI36="Y", Indicators!Q36&lt;&gt;""), IF(Indicators!Q36&lt;Parameters!H$20, "Y", "N"),"")</f>
        <v/>
      </c>
      <c r="CN36" s="29" t="str">
        <f>IF(AND($CI36="Y", Indicators!R36&lt;&gt;""), IF(Indicators!R36&lt;Parameters!I$20, "Y", "N"),"")</f>
        <v/>
      </c>
      <c r="CO36" s="29" t="str">
        <f>IF(AND($CI36="Y", Indicators!S36&lt;&gt;""), IF(Indicators!S36&lt;Parameters!J$20, "Y", "N"),"")</f>
        <v/>
      </c>
      <c r="CP36" s="29" t="str">
        <f>IF(AND($CI36="Y", Indicators!T36&lt;&gt;""), IF(Indicators!T36&lt;Parameters!K$20, "Y", "N"),"")</f>
        <v/>
      </c>
      <c r="CQ36" s="29" t="str">
        <f>IF(AND($CI36="Y", Indicators!U36&lt;&gt;""), IF(Indicators!U36&lt;Parameters!L$20, "Y", "N"),"")</f>
        <v/>
      </c>
      <c r="CR36" s="29" t="str">
        <f>IF(AND($CI36="Y", Indicators!V36&lt;&gt;""), IF(Indicators!V36&lt;Parameters!M$20, "Y", "N"),"")</f>
        <v>Y</v>
      </c>
      <c r="CS36" s="81">
        <f t="shared" si="31"/>
        <v>3</v>
      </c>
      <c r="CT36" s="84" t="str">
        <f>IF(CI36="Y", IF(CS36&gt;=Parameters!C$19, "Y", "N"), "")</f>
        <v>Y</v>
      </c>
      <c r="CU36" s="29" t="str">
        <f>IF($H36="Yes",#REF!, "")</f>
        <v/>
      </c>
      <c r="CV36" s="78">
        <f>IF(CT36="Y", Indicators!X36, "")</f>
        <v>14.15</v>
      </c>
      <c r="CW36" s="34" t="str">
        <f>IF(CV36&lt;&gt;"",IF(CV36&gt;Parameters!C55,"Y","N"), "")</f>
        <v>Y</v>
      </c>
      <c r="CY36" s="33" t="str">
        <f>IF($K36="Yes", IF(Indicators!F36&lt;&gt;"", Indicators!F36, ""), "")</f>
        <v/>
      </c>
      <c r="CZ36" s="33" t="str">
        <f>IF($K36="Yes", IF(Indicators!G36&lt;&gt;"", Indicators!G36, ""), "")</f>
        <v/>
      </c>
      <c r="DA36" s="33" t="str">
        <f>IF($K36="Yes", IF(Indicators!H36&lt;&gt;"", Indicators!H36, ""), "")</f>
        <v/>
      </c>
      <c r="DB36" s="33" t="str">
        <f>IF($K36="Yes", IF(Indicators!I36&lt;&gt;"", Indicators!I36, ""), "")</f>
        <v/>
      </c>
      <c r="DC36" s="33" t="str">
        <f>IF($K36="Yes", IF(Indicators!J36&lt;&gt;"", Indicators!J36, ""), "")</f>
        <v/>
      </c>
      <c r="DD36" s="33" t="str">
        <f>IF($K36="Yes", IF(Indicators!K36&lt;&gt;"", Indicators!K36, ""), "")</f>
        <v/>
      </c>
      <c r="DE36" s="33" t="str">
        <f>IF($K36="Yes", IF(Indicators!L36&lt;&gt;"", Indicators!L36, ""), "")</f>
        <v/>
      </c>
      <c r="DF36" s="33" t="str">
        <f>IF($K36="Yes", IF(Indicators!M36&lt;&gt;"", Indicators!M36, ""), "")</f>
        <v/>
      </c>
      <c r="DH36" s="33" t="str">
        <f>IF($K36="Yes", IF(Indicators!W36&lt;&gt;"", Indicators!W36, ""), "")</f>
        <v/>
      </c>
      <c r="DJ36" s="33" t="str">
        <f>IF($K36="Yes", IF(Indicators!O36&lt;&gt;"", Indicators!O36, ""), "")</f>
        <v/>
      </c>
      <c r="DK36" s="33" t="str">
        <f>IF($K36="Yes", IF(Indicators!P36&lt;&gt;"", Indicators!P36, ""), "")</f>
        <v/>
      </c>
      <c r="DL36" s="33" t="str">
        <f>IF($K36="Yes", IF(Indicators!Q36&lt;&gt;"", Indicators!Q36, ""), "")</f>
        <v/>
      </c>
      <c r="DM36" s="33" t="str">
        <f>IF($K36="Yes", IF(Indicators!R36&lt;&gt;"", Indicators!R36, ""), "")</f>
        <v/>
      </c>
      <c r="DN36" s="33" t="str">
        <f>IF($K36="Yes", IF(Indicators!S36&lt;&gt;"", Indicators!S36, ""), "")</f>
        <v/>
      </c>
      <c r="DO36" s="33" t="str">
        <f>IF($K36="Yes", IF(Indicators!T36&lt;&gt;"", Indicators!T36, ""), "")</f>
        <v/>
      </c>
      <c r="DP36" s="33" t="str">
        <f>IF($K36="Yes", IF(Indicators!U36&lt;&gt;"", Indicators!U36, ""), "")</f>
        <v/>
      </c>
      <c r="DQ36" s="33" t="str">
        <f>IF($K36="Yes", IF(Indicators!V36&lt;&gt;"", Indicators!V36, ""), "")</f>
        <v/>
      </c>
      <c r="DS36" s="29" t="str">
        <f>IF($K36="Yes", IF(Indicators!X36&lt;&gt;"", Indicators!X36, ""), "")</f>
        <v/>
      </c>
    </row>
    <row r="37" spans="1:123" x14ac:dyDescent="0.25">
      <c r="A37" s="56" t="str">
        <f>Indicators!A37</f>
        <v>District1008</v>
      </c>
      <c r="B37" s="56" t="str">
        <f>Indicators!B37</f>
        <v>School 5</v>
      </c>
      <c r="C37" s="57" t="str">
        <f>Indicators!D37</f>
        <v>No</v>
      </c>
      <c r="D37" s="64" t="str">
        <f>IF(AK37="Y", IF(Parameters!B$5="Percentile", Identification!AJ37,Identification!AI37), "")</f>
        <v/>
      </c>
      <c r="E37" s="64" t="str">
        <f>IF(AN37="Y", IF(Parameters!B$6="Percentile", AM37, AL37), "")</f>
        <v/>
      </c>
      <c r="F37" s="57" t="str">
        <f t="shared" si="0"/>
        <v/>
      </c>
      <c r="G37" s="64" t="str">
        <f>IF(AND(F37="Y", AS37="Y"), IF(Parameters!B$7="Percentile", AR37,AQ37), "")</f>
        <v/>
      </c>
      <c r="H37" s="57" t="str">
        <f t="shared" si="1"/>
        <v/>
      </c>
      <c r="I37" s="64" t="str">
        <f>IF(AND(H37="Y", AW37="Y"), IF(Parameters!B$7="Percentile", AV37,AU37), "")</f>
        <v/>
      </c>
      <c r="J37" s="65" t="str">
        <f t="shared" si="2"/>
        <v/>
      </c>
      <c r="K37" s="57" t="str">
        <f t="shared" si="3"/>
        <v>No</v>
      </c>
      <c r="L37" s="87">
        <f t="shared" si="4"/>
        <v>3</v>
      </c>
      <c r="M37" s="57" t="str">
        <f>Identification!BI37</f>
        <v>Y</v>
      </c>
      <c r="N37" s="87" t="str">
        <f t="shared" si="5"/>
        <v/>
      </c>
      <c r="O37" s="88" t="str">
        <f t="shared" si="6"/>
        <v>N</v>
      </c>
      <c r="P37" s="57" t="str">
        <f t="shared" si="7"/>
        <v/>
      </c>
      <c r="Q37" s="57" t="str">
        <f t="shared" si="8"/>
        <v/>
      </c>
      <c r="R37" s="57" t="str">
        <f t="shared" si="9"/>
        <v>No</v>
      </c>
      <c r="S37" s="57" t="str">
        <f t="shared" si="10"/>
        <v/>
      </c>
      <c r="T37" s="57" t="str">
        <f t="shared" si="11"/>
        <v>N</v>
      </c>
      <c r="U37" s="57" t="str">
        <f t="shared" si="12"/>
        <v/>
      </c>
      <c r="V37" s="88" t="str">
        <f t="shared" si="13"/>
        <v/>
      </c>
      <c r="W37" s="57" t="str">
        <f t="shared" si="14"/>
        <v/>
      </c>
      <c r="X37" s="91" t="str">
        <f t="shared" si="15"/>
        <v/>
      </c>
      <c r="Y37" s="58" t="str">
        <f t="shared" si="16"/>
        <v>No</v>
      </c>
      <c r="AA37" s="29" t="str">
        <f t="shared" si="17"/>
        <v/>
      </c>
      <c r="AB37" s="29" t="str">
        <f t="shared" si="18"/>
        <v/>
      </c>
      <c r="AC37" s="29" t="str">
        <f t="shared" si="19"/>
        <v/>
      </c>
      <c r="AE37" s="29" t="str">
        <f t="shared" si="20"/>
        <v>No</v>
      </c>
      <c r="AF37" s="29" t="str">
        <f t="shared" si="21"/>
        <v>No</v>
      </c>
      <c r="AG37" s="29" t="str">
        <f t="shared" si="22"/>
        <v>No</v>
      </c>
      <c r="AI37" s="33" t="str">
        <f>IF(C37="Yes",IF(Indicators!E37&lt;&gt;"", Indicators!E37,""),"")</f>
        <v/>
      </c>
      <c r="AJ37" s="33" t="str">
        <f t="shared" si="23"/>
        <v/>
      </c>
      <c r="AK37" s="62" t="str">
        <f>IF(Parameters!B$5="Percentile", IF(AJ37&lt;Parameters!C$5, "Y", "N"), IF(AI37&lt;Parameters!C$5, "Y", "N"))</f>
        <v>N</v>
      </c>
      <c r="AL37" s="33" t="str">
        <f>IF(C37="Yes", IF(Indicators!W37&lt;&gt;"", Indicators!W37, ""),"")</f>
        <v/>
      </c>
      <c r="AM37" s="33" t="str">
        <f t="shared" si="24"/>
        <v/>
      </c>
      <c r="AN37" s="33" t="str">
        <f>IF(AL37&lt;&gt;"", IF(Parameters!B$6="Percentile", IF(AM37&lt;Parameters!C$6, "Y", "N"), IF(AL37&lt;Parameters!C$6, "Y", "N")),"")</f>
        <v/>
      </c>
      <c r="AO37" s="47" t="str">
        <f t="shared" si="25"/>
        <v>N</v>
      </c>
      <c r="AQ37" s="33" t="str">
        <f>IF(C37="Yes", IF(Indicators!N37&lt;&gt;"", Indicators!N37,""),"")</f>
        <v/>
      </c>
      <c r="AR37" s="33" t="str">
        <f t="shared" si="26"/>
        <v/>
      </c>
      <c r="AS37" s="48" t="str">
        <f>IF(Parameters!B$7="Percentile", IF(AR37&lt;Parameters!C$7, "Y", "N"), IF(AQ37&lt;Parameters!C$7, "Y", "N"))</f>
        <v>N</v>
      </c>
      <c r="AU37" s="33" t="str">
        <f>IF(C37="Yes", IF(Indicators!X37&lt;&gt;"", Indicators!X37,""),"")</f>
        <v/>
      </c>
      <c r="AV37" s="33" t="str">
        <f t="shared" si="27"/>
        <v/>
      </c>
      <c r="AW37" s="48" t="str">
        <f>IF(Parameters!B$8="Percentile", IF(AV37&lt;Parameters!C$8, "Y", "N"), IF(AU37&gt;Parameters!C$8, "Y", "N"))</f>
        <v>N</v>
      </c>
      <c r="AY37" s="71" t="str">
        <f>IF(Indicators!F37&lt;&gt;"", IF(Indicators!F37&lt;Parameters!F$5, "Y", "N"), "")</f>
        <v>Y</v>
      </c>
      <c r="AZ37" s="71" t="str">
        <f>IF(Indicators!G37&lt;&gt;"", IF(Indicators!G37&lt;Parameters!G$5, "Y", "N"), "")</f>
        <v>N</v>
      </c>
      <c r="BA37" s="71" t="str">
        <f>IF(Indicators!H37&lt;&gt;"", IF(Indicators!H37&lt;Parameters!H$5, "Y", "N"), "")</f>
        <v/>
      </c>
      <c r="BB37" s="71" t="str">
        <f>IF(Indicators!I37&lt;&gt;"", IF(Indicators!I37&lt;Parameters!I$5, "Y", "N"), "")</f>
        <v/>
      </c>
      <c r="BC37" s="71" t="str">
        <f>IF(Indicators!J37&lt;&gt;"", IF(Indicators!J37&lt;Parameters!J$5, "Y", "N"), "")</f>
        <v>Y</v>
      </c>
      <c r="BD37" s="71" t="str">
        <f>IF(Indicators!K37&lt;&gt;"", IF(Indicators!K37&lt;Parameters!K$5, "Y", "N"), "")</f>
        <v/>
      </c>
      <c r="BE37" s="71" t="str">
        <f>IF(Indicators!L37&lt;&gt;"", IF(Indicators!L37&lt;Parameters!L$5, "Y", "N"), "")</f>
        <v>N</v>
      </c>
      <c r="BF37" s="71" t="str">
        <f>IF(Indicators!M37&lt;&gt;"", IF(Indicators!M37&lt;Parameters!M$5, "Y", "N"), "")</f>
        <v>Y</v>
      </c>
      <c r="BG37" s="29" t="str">
        <f>IF(Indicators!Q37&lt;&gt;"", IF(Indicators!Q37&lt;Parameters!H$6, "Y", "N"), "")</f>
        <v/>
      </c>
      <c r="BH37" s="29">
        <f t="shared" si="28"/>
        <v>3</v>
      </c>
      <c r="BI37" s="47" t="str">
        <f>IF(K37="No",IF(BH37&gt;=Parameters!C$12, "Y", "N"), "")</f>
        <v>Y</v>
      </c>
      <c r="BK37" s="78">
        <f>IF(AND($BI37="Y", Indicators!O37&lt;&gt;""), _xlfn.PERCENTRANK.EXC(Indicators!O$2:O$210, Indicators!O37)*100, "")</f>
        <v>49.4</v>
      </c>
      <c r="BL37" s="78">
        <f>IF(AND($BI37="Y", Indicators!P37&lt;&gt;""), _xlfn.PERCENTRANK.EXC(Indicators!P$2:P$210, Indicators!P37)*100, "")</f>
        <v>51.6</v>
      </c>
      <c r="BM37" s="78" t="str">
        <f>IF(AND($BI37="Y", Indicators!Q37&lt;&gt;""), _xlfn.PERCENTRANK.EXC(Indicators!Q$2:Q$210, Indicators!Q37)*100, "")</f>
        <v/>
      </c>
      <c r="BN37" s="78" t="str">
        <f>IF(AND($BI37="Y", Indicators!R37&lt;&gt;""), _xlfn.PERCENTRANK.EXC(Indicators!R$2:R$210, Indicators!R37)*100, "")</f>
        <v/>
      </c>
      <c r="BO37" s="78">
        <f>IF(AND($BI37="Y", Indicators!S37&lt;&gt;""), _xlfn.PERCENTRANK.EXC(Indicators!S$2:S$210, Indicators!S37)*100, "")</f>
        <v>33.300000000000004</v>
      </c>
      <c r="BP37" s="78" t="str">
        <f>IF(AND($BI37="Y", Indicators!T37&lt;&gt;""), _xlfn.PERCENTRANK.EXC(Indicators!T$2:T$210, Indicators!T37)*100, "")</f>
        <v/>
      </c>
      <c r="BQ37" s="78">
        <f>IF(AND($BI37="Y", Indicators!U37&lt;&gt;""), _xlfn.PERCENTRANK.EXC(Indicators!U$2:U$210, Indicators!U37)*100, "")</f>
        <v>85.7</v>
      </c>
      <c r="BR37" s="78">
        <f>IF(AND($BI37="Y", Indicators!V37&lt;&gt;""), _xlfn.PERCENTRANK.EXC(Indicators!V$2:V$210, Indicators!V37)*100, "")</f>
        <v>65.600000000000009</v>
      </c>
      <c r="BS37" s="81">
        <f t="shared" si="29"/>
        <v>0</v>
      </c>
      <c r="BT37" s="84" t="str">
        <f>IF(BI37="Y", IF(BS37&gt;=Parameters!C$13, "Y", "N"), "")</f>
        <v>N</v>
      </c>
      <c r="BU37" s="29"/>
      <c r="BV37" s="33" t="str">
        <f>IF(BT37="Y", Indicators!X37, "")</f>
        <v/>
      </c>
      <c r="BW37" s="47" t="str">
        <f>IF(BV37&lt;&gt;"", IF(BV37&gt;Parameters!C$14,"Y", "N"), "")</f>
        <v/>
      </c>
      <c r="BY37" s="72" t="str">
        <f>IF(Indicators!F37&lt;&gt;"", IF(Indicators!F37&lt;Parameters!F$18, "Y", "N"), "")</f>
        <v>N</v>
      </c>
      <c r="BZ37" s="72" t="str">
        <f>IF(Indicators!G37&lt;&gt;"", IF(Indicators!G37&lt;Parameters!G$18, "Y", "N"), "")</f>
        <v>N</v>
      </c>
      <c r="CA37" s="72" t="str">
        <f>IF(Indicators!H37&lt;&gt;"", IF(Indicators!H37&lt;Parameters!H$18, "Y", "N"), "")</f>
        <v/>
      </c>
      <c r="CB37" s="72" t="str">
        <f>IF(Indicators!I37&lt;&gt;"", IF(Indicators!I37&lt;Parameters!I$18, "Y", "N"), "")</f>
        <v/>
      </c>
      <c r="CC37" s="72" t="str">
        <f>IF(Indicators!J37&lt;&gt;"", IF(Indicators!J37&lt;Parameters!J$18, "Y", "N"), "")</f>
        <v>N</v>
      </c>
      <c r="CD37" s="72" t="str">
        <f>IF(Indicators!K37&lt;&gt;"", IF(Indicators!K37&lt;Parameters!K$18, "Y", "N"), "")</f>
        <v/>
      </c>
      <c r="CE37" s="72" t="str">
        <f>IF(Indicators!L37&lt;&gt;"", IF(Indicators!L37&lt;Parameters!L$18, "Y", "N"), "")</f>
        <v>N</v>
      </c>
      <c r="CF37" s="72" t="str">
        <f>IF(Indicators!M37&lt;&gt;"", IF(Indicators!M37&lt;Parameters!M$18, "Y", "N"), "")</f>
        <v>N</v>
      </c>
      <c r="CG37" s="29" t="str">
        <f>IF(Indicators!Q37&lt;&gt;"", IF(Indicators!Q37&lt;Parameters!H$19, "Y", "N"), "")</f>
        <v/>
      </c>
      <c r="CH37" s="29">
        <f t="shared" si="30"/>
        <v>0</v>
      </c>
      <c r="CI37" s="47" t="str">
        <f>IF(AND(K37="No",R37="No"),IF(CH37&gt;=Parameters!C$18, "Y", "N"), "")</f>
        <v>N</v>
      </c>
      <c r="CJ37" s="29"/>
      <c r="CK37" s="29" t="str">
        <f>IF(AND($CI37="Y", Indicators!O37&lt;&gt;""), IF(Indicators!O37&lt;Parameters!F$20, "Y", "N"),"")</f>
        <v/>
      </c>
      <c r="CL37" s="29" t="str">
        <f>IF(AND($CI37="Y", Indicators!P37&lt;&gt;""), IF(Indicators!P37&lt;Parameters!G$20, "Y", "N"),"")</f>
        <v/>
      </c>
      <c r="CM37" s="29" t="str">
        <f>IF(AND($CI37="Y", Indicators!Q37&lt;&gt;""), IF(Indicators!Q37&lt;Parameters!H$20, "Y", "N"),"")</f>
        <v/>
      </c>
      <c r="CN37" s="29" t="str">
        <f>IF(AND($CI37="Y", Indicators!R37&lt;&gt;""), IF(Indicators!R37&lt;Parameters!I$20, "Y", "N"),"")</f>
        <v/>
      </c>
      <c r="CO37" s="29" t="str">
        <f>IF(AND($CI37="Y", Indicators!S37&lt;&gt;""), IF(Indicators!S37&lt;Parameters!J$20, "Y", "N"),"")</f>
        <v/>
      </c>
      <c r="CP37" s="29" t="str">
        <f>IF(AND($CI37="Y", Indicators!T37&lt;&gt;""), IF(Indicators!T37&lt;Parameters!K$20, "Y", "N"),"")</f>
        <v/>
      </c>
      <c r="CQ37" s="29" t="str">
        <f>IF(AND($CI37="Y", Indicators!U37&lt;&gt;""), IF(Indicators!U37&lt;Parameters!L$20, "Y", "N"),"")</f>
        <v/>
      </c>
      <c r="CR37" s="29" t="str">
        <f>IF(AND($CI37="Y", Indicators!V37&lt;&gt;""), IF(Indicators!V37&lt;Parameters!M$20, "Y", "N"),"")</f>
        <v/>
      </c>
      <c r="CS37" s="81" t="str">
        <f t="shared" si="31"/>
        <v/>
      </c>
      <c r="CT37" s="84" t="str">
        <f>IF(CI37="Y", IF(CS37&gt;=Parameters!C$19, "Y", "N"), "")</f>
        <v/>
      </c>
      <c r="CU37" s="29" t="str">
        <f>IF($H37="Yes",#REF!, "")</f>
        <v/>
      </c>
      <c r="CV37" s="78" t="str">
        <f>IF(CT37="Y", Indicators!X37, "")</f>
        <v/>
      </c>
      <c r="CW37" s="34" t="str">
        <f>IF(CV37&lt;&gt;"",IF(CV37&gt;Parameters!C56,"Y","N"), "")</f>
        <v/>
      </c>
      <c r="CY37" s="33" t="str">
        <f>IF($K37="Yes", IF(Indicators!F37&lt;&gt;"", Indicators!F37, ""), "")</f>
        <v/>
      </c>
      <c r="CZ37" s="33" t="str">
        <f>IF($K37="Yes", IF(Indicators!G37&lt;&gt;"", Indicators!G37, ""), "")</f>
        <v/>
      </c>
      <c r="DA37" s="33" t="str">
        <f>IF($K37="Yes", IF(Indicators!H37&lt;&gt;"", Indicators!H37, ""), "")</f>
        <v/>
      </c>
      <c r="DB37" s="33" t="str">
        <f>IF($K37="Yes", IF(Indicators!I37&lt;&gt;"", Indicators!I37, ""), "")</f>
        <v/>
      </c>
      <c r="DC37" s="33" t="str">
        <f>IF($K37="Yes", IF(Indicators!J37&lt;&gt;"", Indicators!J37, ""), "")</f>
        <v/>
      </c>
      <c r="DD37" s="33" t="str">
        <f>IF($K37="Yes", IF(Indicators!K37&lt;&gt;"", Indicators!K37, ""), "")</f>
        <v/>
      </c>
      <c r="DE37" s="33" t="str">
        <f>IF($K37="Yes", IF(Indicators!L37&lt;&gt;"", Indicators!L37, ""), "")</f>
        <v/>
      </c>
      <c r="DF37" s="33" t="str">
        <f>IF($K37="Yes", IF(Indicators!M37&lt;&gt;"", Indicators!M37, ""), "")</f>
        <v/>
      </c>
      <c r="DH37" s="33" t="str">
        <f>IF($K37="Yes", IF(Indicators!W37&lt;&gt;"", Indicators!W37, ""), "")</f>
        <v/>
      </c>
      <c r="DJ37" s="33" t="str">
        <f>IF($K37="Yes", IF(Indicators!O37&lt;&gt;"", Indicators!O37, ""), "")</f>
        <v/>
      </c>
      <c r="DK37" s="33" t="str">
        <f>IF($K37="Yes", IF(Indicators!P37&lt;&gt;"", Indicators!P37, ""), "")</f>
        <v/>
      </c>
      <c r="DL37" s="33" t="str">
        <f>IF($K37="Yes", IF(Indicators!Q37&lt;&gt;"", Indicators!Q37, ""), "")</f>
        <v/>
      </c>
      <c r="DM37" s="33" t="str">
        <f>IF($K37="Yes", IF(Indicators!R37&lt;&gt;"", Indicators!R37, ""), "")</f>
        <v/>
      </c>
      <c r="DN37" s="33" t="str">
        <f>IF($K37="Yes", IF(Indicators!S37&lt;&gt;"", Indicators!S37, ""), "")</f>
        <v/>
      </c>
      <c r="DO37" s="33" t="str">
        <f>IF($K37="Yes", IF(Indicators!T37&lt;&gt;"", Indicators!T37, ""), "")</f>
        <v/>
      </c>
      <c r="DP37" s="33" t="str">
        <f>IF($K37="Yes", IF(Indicators!U37&lt;&gt;"", Indicators!U37, ""), "")</f>
        <v/>
      </c>
      <c r="DQ37" s="33" t="str">
        <f>IF($K37="Yes", IF(Indicators!V37&lt;&gt;"", Indicators!V37, ""), "")</f>
        <v/>
      </c>
      <c r="DS37" s="29" t="str">
        <f>IF($K37="Yes", IF(Indicators!X37&lt;&gt;"", Indicators!X37, ""), "")</f>
        <v/>
      </c>
    </row>
    <row r="38" spans="1:123" x14ac:dyDescent="0.25">
      <c r="A38" s="56" t="str">
        <f>Indicators!A38</f>
        <v>District1009</v>
      </c>
      <c r="B38" s="56" t="str">
        <f>Indicators!B38</f>
        <v>School 1</v>
      </c>
      <c r="C38" s="57" t="str">
        <f>Indicators!D38</f>
        <v>No</v>
      </c>
      <c r="D38" s="64" t="str">
        <f>IF(AK38="Y", IF(Parameters!B$5="Percentile", Identification!AJ38,Identification!AI38), "")</f>
        <v/>
      </c>
      <c r="E38" s="64" t="str">
        <f>IF(AN38="Y", IF(Parameters!B$6="Percentile", AM38, AL38), "")</f>
        <v/>
      </c>
      <c r="F38" s="57" t="str">
        <f t="shared" si="0"/>
        <v/>
      </c>
      <c r="G38" s="64" t="str">
        <f>IF(AND(F38="Y", AS38="Y"), IF(Parameters!B$7="Percentile", AR38,AQ38), "")</f>
        <v/>
      </c>
      <c r="H38" s="57" t="str">
        <f t="shared" si="1"/>
        <v/>
      </c>
      <c r="I38" s="64" t="str">
        <f>IF(AND(H38="Y", AW38="Y"), IF(Parameters!B$7="Percentile", AV38,AU38), "")</f>
        <v/>
      </c>
      <c r="J38" s="65" t="str">
        <f t="shared" si="2"/>
        <v/>
      </c>
      <c r="K38" s="57" t="str">
        <f t="shared" si="3"/>
        <v>No</v>
      </c>
      <c r="L38" s="87">
        <f t="shared" si="4"/>
        <v>3</v>
      </c>
      <c r="M38" s="57" t="str">
        <f>Identification!BI38</f>
        <v>Y</v>
      </c>
      <c r="N38" s="87">
        <f t="shared" si="5"/>
        <v>2</v>
      </c>
      <c r="O38" s="88" t="str">
        <f t="shared" si="6"/>
        <v>Y</v>
      </c>
      <c r="P38" s="57">
        <f t="shared" si="7"/>
        <v>27.19</v>
      </c>
      <c r="Q38" s="57" t="str">
        <f t="shared" si="8"/>
        <v>Y</v>
      </c>
      <c r="R38" s="57" t="str">
        <f t="shared" si="9"/>
        <v>Yes</v>
      </c>
      <c r="S38" s="57" t="str">
        <f t="shared" si="10"/>
        <v/>
      </c>
      <c r="T38" s="57" t="str">
        <f t="shared" si="11"/>
        <v/>
      </c>
      <c r="U38" s="57" t="str">
        <f t="shared" si="12"/>
        <v/>
      </c>
      <c r="V38" s="88" t="str">
        <f t="shared" si="13"/>
        <v/>
      </c>
      <c r="W38" s="57" t="str">
        <f t="shared" si="14"/>
        <v/>
      </c>
      <c r="X38" s="91" t="str">
        <f t="shared" si="15"/>
        <v/>
      </c>
      <c r="Y38" s="58" t="str">
        <f t="shared" si="16"/>
        <v>No</v>
      </c>
      <c r="AA38" s="29" t="str">
        <f t="shared" si="17"/>
        <v/>
      </c>
      <c r="AB38" s="29" t="str">
        <f t="shared" si="18"/>
        <v/>
      </c>
      <c r="AC38" s="29" t="str">
        <f t="shared" si="19"/>
        <v/>
      </c>
      <c r="AE38" s="29" t="str">
        <f t="shared" si="20"/>
        <v>No</v>
      </c>
      <c r="AF38" s="29" t="str">
        <f t="shared" si="21"/>
        <v>Yes</v>
      </c>
      <c r="AG38" s="29" t="str">
        <f t="shared" si="22"/>
        <v>No</v>
      </c>
      <c r="AI38" s="33" t="str">
        <f>IF(C38="Yes",IF(Indicators!E38&lt;&gt;"", Indicators!E38,""),"")</f>
        <v/>
      </c>
      <c r="AJ38" s="33" t="str">
        <f t="shared" si="23"/>
        <v/>
      </c>
      <c r="AK38" s="62" t="str">
        <f>IF(Parameters!B$5="Percentile", IF(AJ38&lt;Parameters!C$5, "Y", "N"), IF(AI38&lt;Parameters!C$5, "Y", "N"))</f>
        <v>N</v>
      </c>
      <c r="AL38" s="33" t="str">
        <f>IF(C38="Yes", IF(Indicators!W38&lt;&gt;"", Indicators!W38, ""),"")</f>
        <v/>
      </c>
      <c r="AM38" s="33" t="str">
        <f t="shared" si="24"/>
        <v/>
      </c>
      <c r="AN38" s="33" t="str">
        <f>IF(AL38&lt;&gt;"", IF(Parameters!B$6="Percentile", IF(AM38&lt;Parameters!C$6, "Y", "N"), IF(AL38&lt;Parameters!C$6, "Y", "N")),"")</f>
        <v/>
      </c>
      <c r="AO38" s="47" t="str">
        <f t="shared" si="25"/>
        <v>N</v>
      </c>
      <c r="AQ38" s="33" t="str">
        <f>IF(C38="Yes", IF(Indicators!N38&lt;&gt;"", Indicators!N38,""),"")</f>
        <v/>
      </c>
      <c r="AR38" s="33" t="str">
        <f t="shared" si="26"/>
        <v/>
      </c>
      <c r="AS38" s="48" t="str">
        <f>IF(Parameters!B$7="Percentile", IF(AR38&lt;Parameters!C$7, "Y", "N"), IF(AQ38&lt;Parameters!C$7, "Y", "N"))</f>
        <v>N</v>
      </c>
      <c r="AU38" s="33" t="str">
        <f>IF(C38="Yes", IF(Indicators!X38&lt;&gt;"", Indicators!X38,""),"")</f>
        <v/>
      </c>
      <c r="AV38" s="33" t="str">
        <f t="shared" si="27"/>
        <v/>
      </c>
      <c r="AW38" s="48" t="str">
        <f>IF(Parameters!B$8="Percentile", IF(AV38&lt;Parameters!C$8, "Y", "N"), IF(AU38&gt;Parameters!C$8, "Y", "N"))</f>
        <v>N</v>
      </c>
      <c r="AY38" s="71" t="str">
        <f>IF(Indicators!F38&lt;&gt;"", IF(Indicators!F38&lt;Parameters!F$5, "Y", "N"), "")</f>
        <v>Y</v>
      </c>
      <c r="AZ38" s="71" t="str">
        <f>IF(Indicators!G38&lt;&gt;"", IF(Indicators!G38&lt;Parameters!G$5, "Y", "N"), "")</f>
        <v>Y</v>
      </c>
      <c r="BA38" s="71" t="str">
        <f>IF(Indicators!H38&lt;&gt;"", IF(Indicators!H38&lt;Parameters!H$5, "Y", "N"), "")</f>
        <v/>
      </c>
      <c r="BB38" s="71" t="str">
        <f>IF(Indicators!I38&lt;&gt;"", IF(Indicators!I38&lt;Parameters!I$5, "Y", "N"), "")</f>
        <v/>
      </c>
      <c r="BC38" s="71" t="str">
        <f>IF(Indicators!J38&lt;&gt;"", IF(Indicators!J38&lt;Parameters!J$5, "Y", "N"), "")</f>
        <v/>
      </c>
      <c r="BD38" s="71" t="str">
        <f>IF(Indicators!K38&lt;&gt;"", IF(Indicators!K38&lt;Parameters!K$5, "Y", "N"), "")</f>
        <v/>
      </c>
      <c r="BE38" s="71" t="str">
        <f>IF(Indicators!L38&lt;&gt;"", IF(Indicators!L38&lt;Parameters!L$5, "Y", "N"), "")</f>
        <v/>
      </c>
      <c r="BF38" s="71" t="str">
        <f>IF(Indicators!M38&lt;&gt;"", IF(Indicators!M38&lt;Parameters!M$5, "Y", "N"), "")</f>
        <v>Y</v>
      </c>
      <c r="BG38" s="29" t="str">
        <f>IF(Indicators!Q38&lt;&gt;"", IF(Indicators!Q38&lt;Parameters!H$6, "Y", "N"), "")</f>
        <v/>
      </c>
      <c r="BH38" s="29">
        <f t="shared" si="28"/>
        <v>3</v>
      </c>
      <c r="BI38" s="47" t="str">
        <f>IF(K38="No",IF(BH38&gt;=Parameters!C$12, "Y", "N"), "")</f>
        <v>Y</v>
      </c>
      <c r="BK38" s="78">
        <f>IF(AND($BI38="Y", Indicators!O38&lt;&gt;""), _xlfn.PERCENTRANK.EXC(Indicators!O$2:O$210, Indicators!O38)*100, "")</f>
        <v>0.5</v>
      </c>
      <c r="BL38" s="78" t="str">
        <f>IF(AND($BI38="Y", Indicators!P38&lt;&gt;""), _xlfn.PERCENTRANK.EXC(Indicators!P$2:P$210, Indicators!P38)*100, "")</f>
        <v/>
      </c>
      <c r="BM38" s="78" t="str">
        <f>IF(AND($BI38="Y", Indicators!Q38&lt;&gt;""), _xlfn.PERCENTRANK.EXC(Indicators!Q$2:Q$210, Indicators!Q38)*100, "")</f>
        <v/>
      </c>
      <c r="BN38" s="78" t="str">
        <f>IF(AND($BI38="Y", Indicators!R38&lt;&gt;""), _xlfn.PERCENTRANK.EXC(Indicators!R$2:R$210, Indicators!R38)*100, "")</f>
        <v/>
      </c>
      <c r="BO38" s="78" t="str">
        <f>IF(AND($BI38="Y", Indicators!S38&lt;&gt;""), _xlfn.PERCENTRANK.EXC(Indicators!S$2:S$210, Indicators!S38)*100, "")</f>
        <v/>
      </c>
      <c r="BP38" s="78" t="str">
        <f>IF(AND($BI38="Y", Indicators!T38&lt;&gt;""), _xlfn.PERCENTRANK.EXC(Indicators!T$2:T$210, Indicators!T38)*100, "")</f>
        <v/>
      </c>
      <c r="BQ38" s="78" t="str">
        <f>IF(AND($BI38="Y", Indicators!U38&lt;&gt;""), _xlfn.PERCENTRANK.EXC(Indicators!U$2:U$210, Indicators!U38)*100, "")</f>
        <v/>
      </c>
      <c r="BR38" s="78">
        <f>IF(AND($BI38="Y", Indicators!V38&lt;&gt;""), _xlfn.PERCENTRANK.EXC(Indicators!V$2:V$210, Indicators!V38)*100, "")</f>
        <v>0.89999999999999991</v>
      </c>
      <c r="BS38" s="81">
        <f t="shared" si="29"/>
        <v>2</v>
      </c>
      <c r="BT38" s="84" t="str">
        <f>IF(BI38="Y", IF(BS38&gt;=Parameters!C$13, "Y", "N"), "")</f>
        <v>Y</v>
      </c>
      <c r="BU38" s="29"/>
      <c r="BV38" s="33">
        <f>IF(BT38="Y", Indicators!X38, "")</f>
        <v>27.19</v>
      </c>
      <c r="BW38" s="47" t="str">
        <f>IF(BV38&lt;&gt;"", IF(BV38&gt;Parameters!C$14,"Y", "N"), "")</f>
        <v>Y</v>
      </c>
      <c r="BY38" s="72" t="str">
        <f>IF(Indicators!F38&lt;&gt;"", IF(Indicators!F38&lt;Parameters!F$18, "Y", "N"), "")</f>
        <v>Y</v>
      </c>
      <c r="BZ38" s="72" t="str">
        <f>IF(Indicators!G38&lt;&gt;"", IF(Indicators!G38&lt;Parameters!G$18, "Y", "N"), "")</f>
        <v>Y</v>
      </c>
      <c r="CA38" s="72" t="str">
        <f>IF(Indicators!H38&lt;&gt;"", IF(Indicators!H38&lt;Parameters!H$18, "Y", "N"), "")</f>
        <v/>
      </c>
      <c r="CB38" s="72" t="str">
        <f>IF(Indicators!I38&lt;&gt;"", IF(Indicators!I38&lt;Parameters!I$18, "Y", "N"), "")</f>
        <v/>
      </c>
      <c r="CC38" s="72" t="str">
        <f>IF(Indicators!J38&lt;&gt;"", IF(Indicators!J38&lt;Parameters!J$18, "Y", "N"), "")</f>
        <v/>
      </c>
      <c r="CD38" s="72" t="str">
        <f>IF(Indicators!K38&lt;&gt;"", IF(Indicators!K38&lt;Parameters!K$18, "Y", "N"), "")</f>
        <v/>
      </c>
      <c r="CE38" s="72" t="str">
        <f>IF(Indicators!L38&lt;&gt;"", IF(Indicators!L38&lt;Parameters!L$18, "Y", "N"), "")</f>
        <v/>
      </c>
      <c r="CF38" s="72" t="str">
        <f>IF(Indicators!M38&lt;&gt;"", IF(Indicators!M38&lt;Parameters!M$18, "Y", "N"), "")</f>
        <v>Y</v>
      </c>
      <c r="CG38" s="29" t="str">
        <f>IF(Indicators!Q38&lt;&gt;"", IF(Indicators!Q38&lt;Parameters!H$19, "Y", "N"), "")</f>
        <v/>
      </c>
      <c r="CH38" s="29">
        <f t="shared" si="30"/>
        <v>3</v>
      </c>
      <c r="CI38" s="47" t="str">
        <f>IF(AND(K38="No",R38="No"),IF(CH38&gt;=Parameters!C$18, "Y", "N"), "")</f>
        <v/>
      </c>
      <c r="CJ38" s="29"/>
      <c r="CK38" s="29" t="str">
        <f>IF(AND($CI38="Y", Indicators!O38&lt;&gt;""), IF(Indicators!O38&lt;Parameters!F$20, "Y", "N"),"")</f>
        <v/>
      </c>
      <c r="CL38" s="29" t="str">
        <f>IF(AND($CI38="Y", Indicators!P38&lt;&gt;""), IF(Indicators!P38&lt;Parameters!G$20, "Y", "N"),"")</f>
        <v/>
      </c>
      <c r="CM38" s="29" t="str">
        <f>IF(AND($CI38="Y", Indicators!Q38&lt;&gt;""), IF(Indicators!Q38&lt;Parameters!H$20, "Y", "N"),"")</f>
        <v/>
      </c>
      <c r="CN38" s="29" t="str">
        <f>IF(AND($CI38="Y", Indicators!R38&lt;&gt;""), IF(Indicators!R38&lt;Parameters!I$20, "Y", "N"),"")</f>
        <v/>
      </c>
      <c r="CO38" s="29" t="str">
        <f>IF(AND($CI38="Y", Indicators!S38&lt;&gt;""), IF(Indicators!S38&lt;Parameters!J$20, "Y", "N"),"")</f>
        <v/>
      </c>
      <c r="CP38" s="29" t="str">
        <f>IF(AND($CI38="Y", Indicators!T38&lt;&gt;""), IF(Indicators!T38&lt;Parameters!K$20, "Y", "N"),"")</f>
        <v/>
      </c>
      <c r="CQ38" s="29" t="str">
        <f>IF(AND($CI38="Y", Indicators!U38&lt;&gt;""), IF(Indicators!U38&lt;Parameters!L$20, "Y", "N"),"")</f>
        <v/>
      </c>
      <c r="CR38" s="29" t="str">
        <f>IF(AND($CI38="Y", Indicators!V38&lt;&gt;""), IF(Indicators!V38&lt;Parameters!M$20, "Y", "N"),"")</f>
        <v/>
      </c>
      <c r="CS38" s="81" t="str">
        <f t="shared" si="31"/>
        <v/>
      </c>
      <c r="CT38" s="84" t="str">
        <f>IF(CI38="Y", IF(CS38&gt;=Parameters!C$19, "Y", "N"), "")</f>
        <v/>
      </c>
      <c r="CU38" s="29" t="str">
        <f>IF($H38="Yes",#REF!, "")</f>
        <v/>
      </c>
      <c r="CV38" s="78" t="str">
        <f>IF(CT38="Y", Indicators!X38, "")</f>
        <v/>
      </c>
      <c r="CW38" s="34" t="str">
        <f>IF(CV38&lt;&gt;"",IF(CV38&gt;Parameters!C57,"Y","N"), "")</f>
        <v/>
      </c>
      <c r="CY38" s="33" t="str">
        <f>IF($K38="Yes", IF(Indicators!F38&lt;&gt;"", Indicators!F38, ""), "")</f>
        <v/>
      </c>
      <c r="CZ38" s="33" t="str">
        <f>IF($K38="Yes", IF(Indicators!G38&lt;&gt;"", Indicators!G38, ""), "")</f>
        <v/>
      </c>
      <c r="DA38" s="33" t="str">
        <f>IF($K38="Yes", IF(Indicators!H38&lt;&gt;"", Indicators!H38, ""), "")</f>
        <v/>
      </c>
      <c r="DB38" s="33" t="str">
        <f>IF($K38="Yes", IF(Indicators!I38&lt;&gt;"", Indicators!I38, ""), "")</f>
        <v/>
      </c>
      <c r="DC38" s="33" t="str">
        <f>IF($K38="Yes", IF(Indicators!J38&lt;&gt;"", Indicators!J38, ""), "")</f>
        <v/>
      </c>
      <c r="DD38" s="33" t="str">
        <f>IF($K38="Yes", IF(Indicators!K38&lt;&gt;"", Indicators!K38, ""), "")</f>
        <v/>
      </c>
      <c r="DE38" s="33" t="str">
        <f>IF($K38="Yes", IF(Indicators!L38&lt;&gt;"", Indicators!L38, ""), "")</f>
        <v/>
      </c>
      <c r="DF38" s="33" t="str">
        <f>IF($K38="Yes", IF(Indicators!M38&lt;&gt;"", Indicators!M38, ""), "")</f>
        <v/>
      </c>
      <c r="DH38" s="33" t="str">
        <f>IF($K38="Yes", IF(Indicators!W38&lt;&gt;"", Indicators!W38, ""), "")</f>
        <v/>
      </c>
      <c r="DJ38" s="33" t="str">
        <f>IF($K38="Yes", IF(Indicators!O38&lt;&gt;"", Indicators!O38, ""), "")</f>
        <v/>
      </c>
      <c r="DK38" s="33" t="str">
        <f>IF($K38="Yes", IF(Indicators!P38&lt;&gt;"", Indicators!P38, ""), "")</f>
        <v/>
      </c>
      <c r="DL38" s="33" t="str">
        <f>IF($K38="Yes", IF(Indicators!Q38&lt;&gt;"", Indicators!Q38, ""), "")</f>
        <v/>
      </c>
      <c r="DM38" s="33" t="str">
        <f>IF($K38="Yes", IF(Indicators!R38&lt;&gt;"", Indicators!R38, ""), "")</f>
        <v/>
      </c>
      <c r="DN38" s="33" t="str">
        <f>IF($K38="Yes", IF(Indicators!S38&lt;&gt;"", Indicators!S38, ""), "")</f>
        <v/>
      </c>
      <c r="DO38" s="33" t="str">
        <f>IF($K38="Yes", IF(Indicators!T38&lt;&gt;"", Indicators!T38, ""), "")</f>
        <v/>
      </c>
      <c r="DP38" s="33" t="str">
        <f>IF($K38="Yes", IF(Indicators!U38&lt;&gt;"", Indicators!U38, ""), "")</f>
        <v/>
      </c>
      <c r="DQ38" s="33" t="str">
        <f>IF($K38="Yes", IF(Indicators!V38&lt;&gt;"", Indicators!V38, ""), "")</f>
        <v/>
      </c>
      <c r="DS38" s="29" t="str">
        <f>IF($K38="Yes", IF(Indicators!X38&lt;&gt;"", Indicators!X38, ""), "")</f>
        <v/>
      </c>
    </row>
    <row r="39" spans="1:123" x14ac:dyDescent="0.25">
      <c r="A39" s="56" t="str">
        <f>Indicators!A39</f>
        <v>District1009</v>
      </c>
      <c r="B39" s="56" t="str">
        <f>Indicators!B39</f>
        <v>School 2</v>
      </c>
      <c r="C39" s="57" t="str">
        <f>Indicators!D39</f>
        <v>No</v>
      </c>
      <c r="D39" s="64" t="str">
        <f>IF(AK39="Y", IF(Parameters!B$5="Percentile", Identification!AJ39,Identification!AI39), "")</f>
        <v/>
      </c>
      <c r="E39" s="64" t="str">
        <f>IF(AN39="Y", IF(Parameters!B$6="Percentile", AM39, AL39), "")</f>
        <v/>
      </c>
      <c r="F39" s="57" t="str">
        <f t="shared" si="0"/>
        <v/>
      </c>
      <c r="G39" s="64" t="str">
        <f>IF(AND(F39="Y", AS39="Y"), IF(Parameters!B$7="Percentile", AR39,AQ39), "")</f>
        <v/>
      </c>
      <c r="H39" s="57" t="str">
        <f t="shared" si="1"/>
        <v/>
      </c>
      <c r="I39" s="64" t="str">
        <f>IF(AND(H39="Y", AW39="Y"), IF(Parameters!B$7="Percentile", AV39,AU39), "")</f>
        <v/>
      </c>
      <c r="J39" s="65" t="str">
        <f t="shared" si="2"/>
        <v/>
      </c>
      <c r="K39" s="57" t="str">
        <f t="shared" si="3"/>
        <v>No</v>
      </c>
      <c r="L39" s="87" t="str">
        <f t="shared" si="4"/>
        <v/>
      </c>
      <c r="M39" s="57" t="str">
        <f>Identification!BI39</f>
        <v>N</v>
      </c>
      <c r="N39" s="87" t="str">
        <f t="shared" si="5"/>
        <v/>
      </c>
      <c r="O39" s="88" t="str">
        <f t="shared" si="6"/>
        <v/>
      </c>
      <c r="P39" s="57" t="str">
        <f t="shared" si="7"/>
        <v/>
      </c>
      <c r="Q39" s="57" t="str">
        <f t="shared" si="8"/>
        <v/>
      </c>
      <c r="R39" s="57" t="str">
        <f t="shared" si="9"/>
        <v>No</v>
      </c>
      <c r="S39" s="57" t="str">
        <f t="shared" si="10"/>
        <v/>
      </c>
      <c r="T39" s="57" t="str">
        <f t="shared" si="11"/>
        <v>N</v>
      </c>
      <c r="U39" s="57" t="str">
        <f t="shared" si="12"/>
        <v/>
      </c>
      <c r="V39" s="88" t="str">
        <f t="shared" si="13"/>
        <v/>
      </c>
      <c r="W39" s="57" t="str">
        <f t="shared" si="14"/>
        <v/>
      </c>
      <c r="X39" s="91" t="str">
        <f t="shared" si="15"/>
        <v/>
      </c>
      <c r="Y39" s="58" t="str">
        <f t="shared" si="16"/>
        <v>No</v>
      </c>
      <c r="AA39" s="29" t="str">
        <f t="shared" si="17"/>
        <v/>
      </c>
      <c r="AB39" s="29" t="str">
        <f t="shared" si="18"/>
        <v/>
      </c>
      <c r="AC39" s="29" t="str">
        <f t="shared" si="19"/>
        <v/>
      </c>
      <c r="AE39" s="29" t="str">
        <f t="shared" si="20"/>
        <v>No</v>
      </c>
      <c r="AF39" s="29" t="str">
        <f t="shared" si="21"/>
        <v>No</v>
      </c>
      <c r="AG39" s="29" t="str">
        <f t="shared" si="22"/>
        <v>No</v>
      </c>
      <c r="AI39" s="33" t="str">
        <f>IF(C39="Yes",IF(Indicators!E39&lt;&gt;"", Indicators!E39,""),"")</f>
        <v/>
      </c>
      <c r="AJ39" s="33" t="str">
        <f t="shared" si="23"/>
        <v/>
      </c>
      <c r="AK39" s="62" t="str">
        <f>IF(Parameters!B$5="Percentile", IF(AJ39&lt;Parameters!C$5, "Y", "N"), IF(AI39&lt;Parameters!C$5, "Y", "N"))</f>
        <v>N</v>
      </c>
      <c r="AL39" s="33" t="str">
        <f>IF(C39="Yes", IF(Indicators!W39&lt;&gt;"", Indicators!W39, ""),"")</f>
        <v/>
      </c>
      <c r="AM39" s="33" t="str">
        <f t="shared" si="24"/>
        <v/>
      </c>
      <c r="AN39" s="33" t="str">
        <f>IF(AL39&lt;&gt;"", IF(Parameters!B$6="Percentile", IF(AM39&lt;Parameters!C$6, "Y", "N"), IF(AL39&lt;Parameters!C$6, "Y", "N")),"")</f>
        <v/>
      </c>
      <c r="AO39" s="47" t="str">
        <f t="shared" si="25"/>
        <v>N</v>
      </c>
      <c r="AQ39" s="33" t="str">
        <f>IF(C39="Yes", IF(Indicators!N39&lt;&gt;"", Indicators!N39,""),"")</f>
        <v/>
      </c>
      <c r="AR39" s="33" t="str">
        <f t="shared" si="26"/>
        <v/>
      </c>
      <c r="AS39" s="48" t="str">
        <f>IF(Parameters!B$7="Percentile", IF(AR39&lt;Parameters!C$7, "Y", "N"), IF(AQ39&lt;Parameters!C$7, "Y", "N"))</f>
        <v>N</v>
      </c>
      <c r="AU39" s="33" t="str">
        <f>IF(C39="Yes", IF(Indicators!X39&lt;&gt;"", Indicators!X39,""),"")</f>
        <v/>
      </c>
      <c r="AV39" s="33" t="str">
        <f t="shared" si="27"/>
        <v/>
      </c>
      <c r="AW39" s="48" t="str">
        <f>IF(Parameters!B$8="Percentile", IF(AV39&lt;Parameters!C$8, "Y", "N"), IF(AU39&gt;Parameters!C$8, "Y", "N"))</f>
        <v>N</v>
      </c>
      <c r="AY39" s="71" t="str">
        <f>IF(Indicators!F39&lt;&gt;"", IF(Indicators!F39&lt;Parameters!F$5, "Y", "N"), "")</f>
        <v/>
      </c>
      <c r="AZ39" s="71" t="str">
        <f>IF(Indicators!G39&lt;&gt;"", IF(Indicators!G39&lt;Parameters!G$5, "Y", "N"), "")</f>
        <v/>
      </c>
      <c r="BA39" s="71" t="str">
        <f>IF(Indicators!H39&lt;&gt;"", IF(Indicators!H39&lt;Parameters!H$5, "Y", "N"), "")</f>
        <v/>
      </c>
      <c r="BB39" s="71" t="str">
        <f>IF(Indicators!I39&lt;&gt;"", IF(Indicators!I39&lt;Parameters!I$5, "Y", "N"), "")</f>
        <v/>
      </c>
      <c r="BC39" s="71" t="str">
        <f>IF(Indicators!J39&lt;&gt;"", IF(Indicators!J39&lt;Parameters!J$5, "Y", "N"), "")</f>
        <v/>
      </c>
      <c r="BD39" s="71" t="str">
        <f>IF(Indicators!K39&lt;&gt;"", IF(Indicators!K39&lt;Parameters!K$5, "Y", "N"), "")</f>
        <v/>
      </c>
      <c r="BE39" s="71" t="str">
        <f>IF(Indicators!L39&lt;&gt;"", IF(Indicators!L39&lt;Parameters!L$5, "Y", "N"), "")</f>
        <v/>
      </c>
      <c r="BF39" s="71" t="str">
        <f>IF(Indicators!M39&lt;&gt;"", IF(Indicators!M39&lt;Parameters!M$5, "Y", "N"), "")</f>
        <v>N</v>
      </c>
      <c r="BG39" s="29" t="str">
        <f>IF(Indicators!Q39&lt;&gt;"", IF(Indicators!Q39&lt;Parameters!H$6, "Y", "N"), "")</f>
        <v/>
      </c>
      <c r="BH39" s="29">
        <f t="shared" si="28"/>
        <v>0</v>
      </c>
      <c r="BI39" s="47" t="str">
        <f>IF(K39="No",IF(BH39&gt;=Parameters!C$12, "Y", "N"), "")</f>
        <v>N</v>
      </c>
      <c r="BK39" s="78" t="str">
        <f>IF(AND($BI39="Y", Indicators!O39&lt;&gt;""), _xlfn.PERCENTRANK.EXC(Indicators!O$2:O$210, Indicators!O39)*100, "")</f>
        <v/>
      </c>
      <c r="BL39" s="78" t="str">
        <f>IF(AND($BI39="Y", Indicators!P39&lt;&gt;""), _xlfn.PERCENTRANK.EXC(Indicators!P$2:P$210, Indicators!P39)*100, "")</f>
        <v/>
      </c>
      <c r="BM39" s="78" t="str">
        <f>IF(AND($BI39="Y", Indicators!Q39&lt;&gt;""), _xlfn.PERCENTRANK.EXC(Indicators!Q$2:Q$210, Indicators!Q39)*100, "")</f>
        <v/>
      </c>
      <c r="BN39" s="78" t="str">
        <f>IF(AND($BI39="Y", Indicators!R39&lt;&gt;""), _xlfn.PERCENTRANK.EXC(Indicators!R$2:R$210, Indicators!R39)*100, "")</f>
        <v/>
      </c>
      <c r="BO39" s="78" t="str">
        <f>IF(AND($BI39="Y", Indicators!S39&lt;&gt;""), _xlfn.PERCENTRANK.EXC(Indicators!S$2:S$210, Indicators!S39)*100, "")</f>
        <v/>
      </c>
      <c r="BP39" s="78" t="str">
        <f>IF(AND($BI39="Y", Indicators!T39&lt;&gt;""), _xlfn.PERCENTRANK.EXC(Indicators!T$2:T$210, Indicators!T39)*100, "")</f>
        <v/>
      </c>
      <c r="BQ39" s="78" t="str">
        <f>IF(AND($BI39="Y", Indicators!U39&lt;&gt;""), _xlfn.PERCENTRANK.EXC(Indicators!U$2:U$210, Indicators!U39)*100, "")</f>
        <v/>
      </c>
      <c r="BR39" s="78" t="str">
        <f>IF(AND($BI39="Y", Indicators!V39&lt;&gt;""), _xlfn.PERCENTRANK.EXC(Indicators!V$2:V$210, Indicators!V39)*100, "")</f>
        <v/>
      </c>
      <c r="BS39" s="81" t="str">
        <f t="shared" si="29"/>
        <v/>
      </c>
      <c r="BT39" s="84" t="str">
        <f>IF(BI39="Y", IF(BS39&gt;=Parameters!C$13, "Y", "N"), "")</f>
        <v/>
      </c>
      <c r="BU39" s="29"/>
      <c r="BV39" s="33" t="str">
        <f>IF(BT39="Y", Indicators!X39, "")</f>
        <v/>
      </c>
      <c r="BW39" s="47" t="str">
        <f>IF(BV39&lt;&gt;"", IF(BV39&gt;Parameters!C$14,"Y", "N"), "")</f>
        <v/>
      </c>
      <c r="BY39" s="72" t="str">
        <f>IF(Indicators!F39&lt;&gt;"", IF(Indicators!F39&lt;Parameters!F$18, "Y", "N"), "")</f>
        <v/>
      </c>
      <c r="BZ39" s="72" t="str">
        <f>IF(Indicators!G39&lt;&gt;"", IF(Indicators!G39&lt;Parameters!G$18, "Y", "N"), "")</f>
        <v/>
      </c>
      <c r="CA39" s="72" t="str">
        <f>IF(Indicators!H39&lt;&gt;"", IF(Indicators!H39&lt;Parameters!H$18, "Y", "N"), "")</f>
        <v/>
      </c>
      <c r="CB39" s="72" t="str">
        <f>IF(Indicators!I39&lt;&gt;"", IF(Indicators!I39&lt;Parameters!I$18, "Y", "N"), "")</f>
        <v/>
      </c>
      <c r="CC39" s="72" t="str">
        <f>IF(Indicators!J39&lt;&gt;"", IF(Indicators!J39&lt;Parameters!J$18, "Y", "N"), "")</f>
        <v/>
      </c>
      <c r="CD39" s="72" t="str">
        <f>IF(Indicators!K39&lt;&gt;"", IF(Indicators!K39&lt;Parameters!K$18, "Y", "N"), "")</f>
        <v/>
      </c>
      <c r="CE39" s="72" t="str">
        <f>IF(Indicators!L39&lt;&gt;"", IF(Indicators!L39&lt;Parameters!L$18, "Y", "N"), "")</f>
        <v/>
      </c>
      <c r="CF39" s="72" t="str">
        <f>IF(Indicators!M39&lt;&gt;"", IF(Indicators!M39&lt;Parameters!M$18, "Y", "N"), "")</f>
        <v>N</v>
      </c>
      <c r="CG39" s="29" t="str">
        <f>IF(Indicators!Q39&lt;&gt;"", IF(Indicators!Q39&lt;Parameters!H$19, "Y", "N"), "")</f>
        <v/>
      </c>
      <c r="CH39" s="29">
        <f t="shared" si="30"/>
        <v>0</v>
      </c>
      <c r="CI39" s="47" t="str">
        <f>IF(AND(K39="No",R39="No"),IF(CH39&gt;=Parameters!C$18, "Y", "N"), "")</f>
        <v>N</v>
      </c>
      <c r="CJ39" s="29"/>
      <c r="CK39" s="29" t="str">
        <f>IF(AND($CI39="Y", Indicators!O39&lt;&gt;""), IF(Indicators!O39&lt;Parameters!F$20, "Y", "N"),"")</f>
        <v/>
      </c>
      <c r="CL39" s="29" t="str">
        <f>IF(AND($CI39="Y", Indicators!P39&lt;&gt;""), IF(Indicators!P39&lt;Parameters!G$20, "Y", "N"),"")</f>
        <v/>
      </c>
      <c r="CM39" s="29" t="str">
        <f>IF(AND($CI39="Y", Indicators!Q39&lt;&gt;""), IF(Indicators!Q39&lt;Parameters!H$20, "Y", "N"),"")</f>
        <v/>
      </c>
      <c r="CN39" s="29" t="str">
        <f>IF(AND($CI39="Y", Indicators!R39&lt;&gt;""), IF(Indicators!R39&lt;Parameters!I$20, "Y", "N"),"")</f>
        <v/>
      </c>
      <c r="CO39" s="29" t="str">
        <f>IF(AND($CI39="Y", Indicators!S39&lt;&gt;""), IF(Indicators!S39&lt;Parameters!J$20, "Y", "N"),"")</f>
        <v/>
      </c>
      <c r="CP39" s="29" t="str">
        <f>IF(AND($CI39="Y", Indicators!T39&lt;&gt;""), IF(Indicators!T39&lt;Parameters!K$20, "Y", "N"),"")</f>
        <v/>
      </c>
      <c r="CQ39" s="29" t="str">
        <f>IF(AND($CI39="Y", Indicators!U39&lt;&gt;""), IF(Indicators!U39&lt;Parameters!L$20, "Y", "N"),"")</f>
        <v/>
      </c>
      <c r="CR39" s="29" t="str">
        <f>IF(AND($CI39="Y", Indicators!V39&lt;&gt;""), IF(Indicators!V39&lt;Parameters!M$20, "Y", "N"),"")</f>
        <v/>
      </c>
      <c r="CS39" s="81" t="str">
        <f t="shared" si="31"/>
        <v/>
      </c>
      <c r="CT39" s="84" t="str">
        <f>IF(CI39="Y", IF(CS39&gt;=Parameters!C$19, "Y", "N"), "")</f>
        <v/>
      </c>
      <c r="CU39" s="29" t="str">
        <f>IF($H39="Yes",#REF!, "")</f>
        <v/>
      </c>
      <c r="CV39" s="78" t="str">
        <f>IF(CT39="Y", Indicators!X39, "")</f>
        <v/>
      </c>
      <c r="CW39" s="34" t="str">
        <f>IF(CV39&lt;&gt;"",IF(CV39&gt;Parameters!C58,"Y","N"), "")</f>
        <v/>
      </c>
      <c r="CY39" s="33" t="str">
        <f>IF($K39="Yes", IF(Indicators!F39&lt;&gt;"", Indicators!F39, ""), "")</f>
        <v/>
      </c>
      <c r="CZ39" s="33" t="str">
        <f>IF($K39="Yes", IF(Indicators!G39&lt;&gt;"", Indicators!G39, ""), "")</f>
        <v/>
      </c>
      <c r="DA39" s="33" t="str">
        <f>IF($K39="Yes", IF(Indicators!H39&lt;&gt;"", Indicators!H39, ""), "")</f>
        <v/>
      </c>
      <c r="DB39" s="33" t="str">
        <f>IF($K39="Yes", IF(Indicators!I39&lt;&gt;"", Indicators!I39, ""), "")</f>
        <v/>
      </c>
      <c r="DC39" s="33" t="str">
        <f>IF($K39="Yes", IF(Indicators!J39&lt;&gt;"", Indicators!J39, ""), "")</f>
        <v/>
      </c>
      <c r="DD39" s="33" t="str">
        <f>IF($K39="Yes", IF(Indicators!K39&lt;&gt;"", Indicators!K39, ""), "")</f>
        <v/>
      </c>
      <c r="DE39" s="33" t="str">
        <f>IF($K39="Yes", IF(Indicators!L39&lt;&gt;"", Indicators!L39, ""), "")</f>
        <v/>
      </c>
      <c r="DF39" s="33" t="str">
        <f>IF($K39="Yes", IF(Indicators!M39&lt;&gt;"", Indicators!M39, ""), "")</f>
        <v/>
      </c>
      <c r="DH39" s="33" t="str">
        <f>IF($K39="Yes", IF(Indicators!W39&lt;&gt;"", Indicators!W39, ""), "")</f>
        <v/>
      </c>
      <c r="DJ39" s="33" t="str">
        <f>IF($K39="Yes", IF(Indicators!O39&lt;&gt;"", Indicators!O39, ""), "")</f>
        <v/>
      </c>
      <c r="DK39" s="33" t="str">
        <f>IF($K39="Yes", IF(Indicators!P39&lt;&gt;"", Indicators!P39, ""), "")</f>
        <v/>
      </c>
      <c r="DL39" s="33" t="str">
        <f>IF($K39="Yes", IF(Indicators!Q39&lt;&gt;"", Indicators!Q39, ""), "")</f>
        <v/>
      </c>
      <c r="DM39" s="33" t="str">
        <f>IF($K39="Yes", IF(Indicators!R39&lt;&gt;"", Indicators!R39, ""), "")</f>
        <v/>
      </c>
      <c r="DN39" s="33" t="str">
        <f>IF($K39="Yes", IF(Indicators!S39&lt;&gt;"", Indicators!S39, ""), "")</f>
        <v/>
      </c>
      <c r="DO39" s="33" t="str">
        <f>IF($K39="Yes", IF(Indicators!T39&lt;&gt;"", Indicators!T39, ""), "")</f>
        <v/>
      </c>
      <c r="DP39" s="33" t="str">
        <f>IF($K39="Yes", IF(Indicators!U39&lt;&gt;"", Indicators!U39, ""), "")</f>
        <v/>
      </c>
      <c r="DQ39" s="33" t="str">
        <f>IF($K39="Yes", IF(Indicators!V39&lt;&gt;"", Indicators!V39, ""), "")</f>
        <v/>
      </c>
      <c r="DS39" s="29" t="str">
        <f>IF($K39="Yes", IF(Indicators!X39&lt;&gt;"", Indicators!X39, ""), "")</f>
        <v/>
      </c>
    </row>
    <row r="40" spans="1:123" x14ac:dyDescent="0.25">
      <c r="A40" s="56" t="str">
        <f>Indicators!A40</f>
        <v>District1009</v>
      </c>
      <c r="B40" s="56" t="str">
        <f>Indicators!B40</f>
        <v>School 3</v>
      </c>
      <c r="C40" s="57" t="str">
        <f>Indicators!D40</f>
        <v>Yes</v>
      </c>
      <c r="D40" s="64" t="str">
        <f>IF(AK40="Y", IF(Parameters!B$5="Percentile", Identification!AJ40,Identification!AI40), "")</f>
        <v/>
      </c>
      <c r="E40" s="64" t="str">
        <f>IF(AN40="Y", IF(Parameters!B$6="Percentile", AM40, AL40), "")</f>
        <v/>
      </c>
      <c r="F40" s="57" t="str">
        <f t="shared" si="0"/>
        <v>N</v>
      </c>
      <c r="G40" s="64" t="str">
        <f>IF(AND(F40="Y", AS40="Y"), IF(Parameters!B$7="Percentile", AR40,AQ40), "")</f>
        <v/>
      </c>
      <c r="H40" s="57" t="str">
        <f t="shared" si="1"/>
        <v/>
      </c>
      <c r="I40" s="64" t="str">
        <f>IF(AND(H40="Y", AW40="Y"), IF(Parameters!B$7="Percentile", AV40,AU40), "")</f>
        <v/>
      </c>
      <c r="J40" s="65" t="str">
        <f t="shared" si="2"/>
        <v/>
      </c>
      <c r="K40" s="57" t="str">
        <f t="shared" si="3"/>
        <v>No</v>
      </c>
      <c r="L40" s="87" t="str">
        <f t="shared" si="4"/>
        <v/>
      </c>
      <c r="M40" s="57" t="str">
        <f>Identification!BI40</f>
        <v>N</v>
      </c>
      <c r="N40" s="87" t="str">
        <f t="shared" si="5"/>
        <v/>
      </c>
      <c r="O40" s="88" t="str">
        <f t="shared" si="6"/>
        <v/>
      </c>
      <c r="P40" s="57" t="str">
        <f t="shared" si="7"/>
        <v/>
      </c>
      <c r="Q40" s="57" t="str">
        <f t="shared" si="8"/>
        <v/>
      </c>
      <c r="R40" s="57" t="str">
        <f t="shared" si="9"/>
        <v>No</v>
      </c>
      <c r="S40" s="57" t="str">
        <f t="shared" si="10"/>
        <v/>
      </c>
      <c r="T40" s="57" t="str">
        <f t="shared" si="11"/>
        <v>N</v>
      </c>
      <c r="U40" s="57" t="str">
        <f t="shared" si="12"/>
        <v/>
      </c>
      <c r="V40" s="88" t="str">
        <f t="shared" si="13"/>
        <v/>
      </c>
      <c r="W40" s="57" t="str">
        <f t="shared" si="14"/>
        <v/>
      </c>
      <c r="X40" s="91" t="str">
        <f t="shared" si="15"/>
        <v/>
      </c>
      <c r="Y40" s="58" t="str">
        <f t="shared" si="16"/>
        <v>No</v>
      </c>
      <c r="AA40" s="29" t="str">
        <f t="shared" si="17"/>
        <v>No</v>
      </c>
      <c r="AB40" s="29" t="str">
        <f t="shared" si="18"/>
        <v>No</v>
      </c>
      <c r="AC40" s="29" t="str">
        <f t="shared" si="19"/>
        <v>No</v>
      </c>
      <c r="AE40" s="29" t="str">
        <f t="shared" si="20"/>
        <v/>
      </c>
      <c r="AF40" s="29" t="str">
        <f t="shared" si="21"/>
        <v/>
      </c>
      <c r="AG40" s="29" t="str">
        <f t="shared" si="22"/>
        <v/>
      </c>
      <c r="AI40" s="33">
        <f>IF(C40="Yes",IF(Indicators!E40&lt;&gt;"", Indicators!E40,""),"")</f>
        <v>59.130434800000003</v>
      </c>
      <c r="AJ40" s="33">
        <f t="shared" si="23"/>
        <v>90.4</v>
      </c>
      <c r="AK40" s="62" t="str">
        <f>IF(Parameters!B$5="Percentile", IF(AJ40&lt;Parameters!C$5, "Y", "N"), IF(AI40&lt;Parameters!C$5, "Y", "N"))</f>
        <v>N</v>
      </c>
      <c r="AL40" s="33" t="str">
        <f>IF(C40="Yes", IF(Indicators!W40&lt;&gt;"", Indicators!W40, ""),"")</f>
        <v/>
      </c>
      <c r="AM40" s="33" t="str">
        <f t="shared" si="24"/>
        <v/>
      </c>
      <c r="AN40" s="33" t="str">
        <f>IF(AL40&lt;&gt;"", IF(Parameters!B$6="Percentile", IF(AM40&lt;Parameters!C$6, "Y", "N"), IF(AL40&lt;Parameters!C$6, "Y", "N")),"")</f>
        <v/>
      </c>
      <c r="AO40" s="47" t="str">
        <f t="shared" si="25"/>
        <v>N</v>
      </c>
      <c r="AQ40" s="33">
        <f>IF(C40="Yes", IF(Indicators!N40&lt;&gt;"", Indicators!N40,""),"")</f>
        <v>134.70588240000001</v>
      </c>
      <c r="AR40" s="33">
        <f t="shared" si="26"/>
        <v>90.4</v>
      </c>
      <c r="AS40" s="48" t="str">
        <f>IF(Parameters!B$7="Percentile", IF(AR40&lt;Parameters!C$7, "Y", "N"), IF(AQ40&lt;Parameters!C$7, "Y", "N"))</f>
        <v>N</v>
      </c>
      <c r="AU40" s="33">
        <f>IF(C40="Yes", IF(Indicators!X40&lt;&gt;"", Indicators!X40,""),"")</f>
        <v>12.15</v>
      </c>
      <c r="AV40" s="33">
        <f t="shared" si="27"/>
        <v>62.5</v>
      </c>
      <c r="AW40" s="48" t="str">
        <f>IF(Parameters!B$8="Percentile", IF(AV40&lt;Parameters!C$8, "Y", "N"), IF(AU40&gt;Parameters!C$8, "Y", "N"))</f>
        <v>N</v>
      </c>
      <c r="AY40" s="71" t="str">
        <f>IF(Indicators!F40&lt;&gt;"", IF(Indicators!F40&lt;Parameters!F$5, "Y", "N"), "")</f>
        <v>N</v>
      </c>
      <c r="AZ40" s="71" t="str">
        <f>IF(Indicators!G40&lt;&gt;"", IF(Indicators!G40&lt;Parameters!G$5, "Y", "N"), "")</f>
        <v>N</v>
      </c>
      <c r="BA40" s="71" t="str">
        <f>IF(Indicators!H40&lt;&gt;"", IF(Indicators!H40&lt;Parameters!H$5, "Y", "N"), "")</f>
        <v/>
      </c>
      <c r="BB40" s="71" t="str">
        <f>IF(Indicators!I40&lt;&gt;"", IF(Indicators!I40&lt;Parameters!I$5, "Y", "N"), "")</f>
        <v/>
      </c>
      <c r="BC40" s="71" t="str">
        <f>IF(Indicators!J40&lt;&gt;"", IF(Indicators!J40&lt;Parameters!J$5, "Y", "N"), "")</f>
        <v/>
      </c>
      <c r="BD40" s="71" t="str">
        <f>IF(Indicators!K40&lt;&gt;"", IF(Indicators!K40&lt;Parameters!K$5, "Y", "N"), "")</f>
        <v/>
      </c>
      <c r="BE40" s="71" t="str">
        <f>IF(Indicators!L40&lt;&gt;"", IF(Indicators!L40&lt;Parameters!L$5, "Y", "N"), "")</f>
        <v/>
      </c>
      <c r="BF40" s="71" t="str">
        <f>IF(Indicators!M40&lt;&gt;"", IF(Indicators!M40&lt;Parameters!M$5, "Y", "N"), "")</f>
        <v>N</v>
      </c>
      <c r="BG40" s="29" t="str">
        <f>IF(Indicators!Q40&lt;&gt;"", IF(Indicators!Q40&lt;Parameters!H$6, "Y", "N"), "")</f>
        <v/>
      </c>
      <c r="BH40" s="29">
        <f t="shared" si="28"/>
        <v>0</v>
      </c>
      <c r="BI40" s="47" t="str">
        <f>IF(K40="No",IF(BH40&gt;=Parameters!C$12, "Y", "N"), "")</f>
        <v>N</v>
      </c>
      <c r="BK40" s="78" t="str">
        <f>IF(AND($BI40="Y", Indicators!O40&lt;&gt;""), _xlfn.PERCENTRANK.EXC(Indicators!O$2:O$210, Indicators!O40)*100, "")</f>
        <v/>
      </c>
      <c r="BL40" s="78" t="str">
        <f>IF(AND($BI40="Y", Indicators!P40&lt;&gt;""), _xlfn.PERCENTRANK.EXC(Indicators!P$2:P$210, Indicators!P40)*100, "")</f>
        <v/>
      </c>
      <c r="BM40" s="78" t="str">
        <f>IF(AND($BI40="Y", Indicators!Q40&lt;&gt;""), _xlfn.PERCENTRANK.EXC(Indicators!Q$2:Q$210, Indicators!Q40)*100, "")</f>
        <v/>
      </c>
      <c r="BN40" s="78" t="str">
        <f>IF(AND($BI40="Y", Indicators!R40&lt;&gt;""), _xlfn.PERCENTRANK.EXC(Indicators!R$2:R$210, Indicators!R40)*100, "")</f>
        <v/>
      </c>
      <c r="BO40" s="78" t="str">
        <f>IF(AND($BI40="Y", Indicators!S40&lt;&gt;""), _xlfn.PERCENTRANK.EXC(Indicators!S$2:S$210, Indicators!S40)*100, "")</f>
        <v/>
      </c>
      <c r="BP40" s="78" t="str">
        <f>IF(AND($BI40="Y", Indicators!T40&lt;&gt;""), _xlfn.PERCENTRANK.EXC(Indicators!T$2:T$210, Indicators!T40)*100, "")</f>
        <v/>
      </c>
      <c r="BQ40" s="78" t="str">
        <f>IF(AND($BI40="Y", Indicators!U40&lt;&gt;""), _xlfn.PERCENTRANK.EXC(Indicators!U$2:U$210, Indicators!U40)*100, "")</f>
        <v/>
      </c>
      <c r="BR40" s="78" t="str">
        <f>IF(AND($BI40="Y", Indicators!V40&lt;&gt;""), _xlfn.PERCENTRANK.EXC(Indicators!V$2:V$210, Indicators!V40)*100, "")</f>
        <v/>
      </c>
      <c r="BS40" s="81" t="str">
        <f t="shared" si="29"/>
        <v/>
      </c>
      <c r="BT40" s="84" t="str">
        <f>IF(BI40="Y", IF(BS40&gt;=Parameters!C$13, "Y", "N"), "")</f>
        <v/>
      </c>
      <c r="BU40" s="29"/>
      <c r="BV40" s="33" t="str">
        <f>IF(BT40="Y", Indicators!X40, "")</f>
        <v/>
      </c>
      <c r="BW40" s="47" t="str">
        <f>IF(BV40&lt;&gt;"", IF(BV40&gt;Parameters!C$14,"Y", "N"), "")</f>
        <v/>
      </c>
      <c r="BY40" s="72" t="str">
        <f>IF(Indicators!F40&lt;&gt;"", IF(Indicators!F40&lt;Parameters!F$18, "Y", "N"), "")</f>
        <v>N</v>
      </c>
      <c r="BZ40" s="72" t="str">
        <f>IF(Indicators!G40&lt;&gt;"", IF(Indicators!G40&lt;Parameters!G$18, "Y", "N"), "")</f>
        <v>N</v>
      </c>
      <c r="CA40" s="72" t="str">
        <f>IF(Indicators!H40&lt;&gt;"", IF(Indicators!H40&lt;Parameters!H$18, "Y", "N"), "")</f>
        <v/>
      </c>
      <c r="CB40" s="72" t="str">
        <f>IF(Indicators!I40&lt;&gt;"", IF(Indicators!I40&lt;Parameters!I$18, "Y", "N"), "")</f>
        <v/>
      </c>
      <c r="CC40" s="72" t="str">
        <f>IF(Indicators!J40&lt;&gt;"", IF(Indicators!J40&lt;Parameters!J$18, "Y", "N"), "")</f>
        <v/>
      </c>
      <c r="CD40" s="72" t="str">
        <f>IF(Indicators!K40&lt;&gt;"", IF(Indicators!K40&lt;Parameters!K$18, "Y", "N"), "")</f>
        <v/>
      </c>
      <c r="CE40" s="72" t="str">
        <f>IF(Indicators!L40&lt;&gt;"", IF(Indicators!L40&lt;Parameters!L$18, "Y", "N"), "")</f>
        <v/>
      </c>
      <c r="CF40" s="72" t="str">
        <f>IF(Indicators!M40&lt;&gt;"", IF(Indicators!M40&lt;Parameters!M$18, "Y", "N"), "")</f>
        <v>N</v>
      </c>
      <c r="CG40" s="29" t="str">
        <f>IF(Indicators!Q40&lt;&gt;"", IF(Indicators!Q40&lt;Parameters!H$19, "Y", "N"), "")</f>
        <v/>
      </c>
      <c r="CH40" s="29">
        <f t="shared" si="30"/>
        <v>0</v>
      </c>
      <c r="CI40" s="47" t="str">
        <f>IF(AND(K40="No",R40="No"),IF(CH40&gt;=Parameters!C$18, "Y", "N"), "")</f>
        <v>N</v>
      </c>
      <c r="CJ40" s="29"/>
      <c r="CK40" s="29" t="str">
        <f>IF(AND($CI40="Y", Indicators!O40&lt;&gt;""), IF(Indicators!O40&lt;Parameters!F$20, "Y", "N"),"")</f>
        <v/>
      </c>
      <c r="CL40" s="29" t="str">
        <f>IF(AND($CI40="Y", Indicators!P40&lt;&gt;""), IF(Indicators!P40&lt;Parameters!G$20, "Y", "N"),"")</f>
        <v/>
      </c>
      <c r="CM40" s="29" t="str">
        <f>IF(AND($CI40="Y", Indicators!Q40&lt;&gt;""), IF(Indicators!Q40&lt;Parameters!H$20, "Y", "N"),"")</f>
        <v/>
      </c>
      <c r="CN40" s="29" t="str">
        <f>IF(AND($CI40="Y", Indicators!R40&lt;&gt;""), IF(Indicators!R40&lt;Parameters!I$20, "Y", "N"),"")</f>
        <v/>
      </c>
      <c r="CO40" s="29" t="str">
        <f>IF(AND($CI40="Y", Indicators!S40&lt;&gt;""), IF(Indicators!S40&lt;Parameters!J$20, "Y", "N"),"")</f>
        <v/>
      </c>
      <c r="CP40" s="29" t="str">
        <f>IF(AND($CI40="Y", Indicators!T40&lt;&gt;""), IF(Indicators!T40&lt;Parameters!K$20, "Y", "N"),"")</f>
        <v/>
      </c>
      <c r="CQ40" s="29" t="str">
        <f>IF(AND($CI40="Y", Indicators!U40&lt;&gt;""), IF(Indicators!U40&lt;Parameters!L$20, "Y", "N"),"")</f>
        <v/>
      </c>
      <c r="CR40" s="29" t="str">
        <f>IF(AND($CI40="Y", Indicators!V40&lt;&gt;""), IF(Indicators!V40&lt;Parameters!M$20, "Y", "N"),"")</f>
        <v/>
      </c>
      <c r="CS40" s="81" t="str">
        <f t="shared" si="31"/>
        <v/>
      </c>
      <c r="CT40" s="84" t="str">
        <f>IF(CI40="Y", IF(CS40&gt;=Parameters!C$19, "Y", "N"), "")</f>
        <v/>
      </c>
      <c r="CU40" s="29" t="str">
        <f>IF($H40="Yes",#REF!, "")</f>
        <v/>
      </c>
      <c r="CV40" s="78" t="str">
        <f>IF(CT40="Y", Indicators!X40, "")</f>
        <v/>
      </c>
      <c r="CW40" s="34" t="str">
        <f>IF(CV40&lt;&gt;"",IF(CV40&gt;Parameters!C59,"Y","N"), "")</f>
        <v/>
      </c>
      <c r="CY40" s="33" t="str">
        <f>IF($K40="Yes", IF(Indicators!F40&lt;&gt;"", Indicators!F40, ""), "")</f>
        <v/>
      </c>
      <c r="CZ40" s="33" t="str">
        <f>IF($K40="Yes", IF(Indicators!G40&lt;&gt;"", Indicators!G40, ""), "")</f>
        <v/>
      </c>
      <c r="DA40" s="33" t="str">
        <f>IF($K40="Yes", IF(Indicators!H40&lt;&gt;"", Indicators!H40, ""), "")</f>
        <v/>
      </c>
      <c r="DB40" s="33" t="str">
        <f>IF($K40="Yes", IF(Indicators!I40&lt;&gt;"", Indicators!I40, ""), "")</f>
        <v/>
      </c>
      <c r="DC40" s="33" t="str">
        <f>IF($K40="Yes", IF(Indicators!J40&lt;&gt;"", Indicators!J40, ""), "")</f>
        <v/>
      </c>
      <c r="DD40" s="33" t="str">
        <f>IF($K40="Yes", IF(Indicators!K40&lt;&gt;"", Indicators!K40, ""), "")</f>
        <v/>
      </c>
      <c r="DE40" s="33" t="str">
        <f>IF($K40="Yes", IF(Indicators!L40&lt;&gt;"", Indicators!L40, ""), "")</f>
        <v/>
      </c>
      <c r="DF40" s="33" t="str">
        <f>IF($K40="Yes", IF(Indicators!M40&lt;&gt;"", Indicators!M40, ""), "")</f>
        <v/>
      </c>
      <c r="DH40" s="33" t="str">
        <f>IF($K40="Yes", IF(Indicators!W40&lt;&gt;"", Indicators!W40, ""), "")</f>
        <v/>
      </c>
      <c r="DJ40" s="33" t="str">
        <f>IF($K40="Yes", IF(Indicators!O40&lt;&gt;"", Indicators!O40, ""), "")</f>
        <v/>
      </c>
      <c r="DK40" s="33" t="str">
        <f>IF($K40="Yes", IF(Indicators!P40&lt;&gt;"", Indicators!P40, ""), "")</f>
        <v/>
      </c>
      <c r="DL40" s="33" t="str">
        <f>IF($K40="Yes", IF(Indicators!Q40&lt;&gt;"", Indicators!Q40, ""), "")</f>
        <v/>
      </c>
      <c r="DM40" s="33" t="str">
        <f>IF($K40="Yes", IF(Indicators!R40&lt;&gt;"", Indicators!R40, ""), "")</f>
        <v/>
      </c>
      <c r="DN40" s="33" t="str">
        <f>IF($K40="Yes", IF(Indicators!S40&lt;&gt;"", Indicators!S40, ""), "")</f>
        <v/>
      </c>
      <c r="DO40" s="33" t="str">
        <f>IF($K40="Yes", IF(Indicators!T40&lt;&gt;"", Indicators!T40, ""), "")</f>
        <v/>
      </c>
      <c r="DP40" s="33" t="str">
        <f>IF($K40="Yes", IF(Indicators!U40&lt;&gt;"", Indicators!U40, ""), "")</f>
        <v/>
      </c>
      <c r="DQ40" s="33" t="str">
        <f>IF($K40="Yes", IF(Indicators!V40&lt;&gt;"", Indicators!V40, ""), "")</f>
        <v/>
      </c>
      <c r="DS40" s="29" t="str">
        <f>IF($K40="Yes", IF(Indicators!X40&lt;&gt;"", Indicators!X40, ""), "")</f>
        <v/>
      </c>
    </row>
    <row r="41" spans="1:123" x14ac:dyDescent="0.25">
      <c r="A41" s="56" t="str">
        <f>Indicators!A41</f>
        <v>District1009</v>
      </c>
      <c r="B41" s="56" t="str">
        <f>Indicators!B41</f>
        <v>School 4</v>
      </c>
      <c r="C41" s="57" t="str">
        <f>Indicators!D41</f>
        <v>Yes</v>
      </c>
      <c r="D41" s="64">
        <f>IF(AK41="Y", IF(Parameters!B$5="Percentile", Identification!AJ41,Identification!AI41), "")</f>
        <v>29</v>
      </c>
      <c r="E41" s="64" t="str">
        <f>IF(AN41="Y", IF(Parameters!B$6="Percentile", AM41, AL41), "")</f>
        <v/>
      </c>
      <c r="F41" s="57" t="str">
        <f t="shared" si="0"/>
        <v>Y</v>
      </c>
      <c r="G41" s="64" t="str">
        <f>IF(AND(F41="Y", AS41="Y"), IF(Parameters!B$7="Percentile", AR41,AQ41), "")</f>
        <v/>
      </c>
      <c r="H41" s="57" t="str">
        <f t="shared" si="1"/>
        <v>N</v>
      </c>
      <c r="I41" s="64" t="str">
        <f>IF(AND(H41="Y", AW41="Y"), IF(Parameters!B$7="Percentile", AV41,AU41), "")</f>
        <v/>
      </c>
      <c r="J41" s="65" t="str">
        <f t="shared" si="2"/>
        <v/>
      </c>
      <c r="K41" s="57" t="str">
        <f t="shared" si="3"/>
        <v>No</v>
      </c>
      <c r="L41" s="87">
        <f t="shared" si="4"/>
        <v>3</v>
      </c>
      <c r="M41" s="57" t="str">
        <f>Identification!BI41</f>
        <v>Y</v>
      </c>
      <c r="N41" s="87" t="str">
        <f t="shared" si="5"/>
        <v/>
      </c>
      <c r="O41" s="88" t="str">
        <f t="shared" si="6"/>
        <v>N</v>
      </c>
      <c r="P41" s="57" t="str">
        <f t="shared" si="7"/>
        <v/>
      </c>
      <c r="Q41" s="57" t="str">
        <f t="shared" si="8"/>
        <v/>
      </c>
      <c r="R41" s="57" t="str">
        <f t="shared" si="9"/>
        <v>No</v>
      </c>
      <c r="S41" s="57">
        <f t="shared" si="10"/>
        <v>2</v>
      </c>
      <c r="T41" s="57" t="str">
        <f t="shared" si="11"/>
        <v>Y</v>
      </c>
      <c r="U41" s="57">
        <f t="shared" si="12"/>
        <v>2</v>
      </c>
      <c r="V41" s="88" t="str">
        <f t="shared" si="13"/>
        <v>Y</v>
      </c>
      <c r="W41" s="57">
        <f t="shared" si="14"/>
        <v>22.54</v>
      </c>
      <c r="X41" s="91" t="str">
        <f t="shared" si="15"/>
        <v>Y</v>
      </c>
      <c r="Y41" s="58" t="str">
        <f t="shared" si="16"/>
        <v>Yes</v>
      </c>
      <c r="AA41" s="29" t="str">
        <f t="shared" si="17"/>
        <v>No</v>
      </c>
      <c r="AB41" s="29" t="str">
        <f t="shared" si="18"/>
        <v>No</v>
      </c>
      <c r="AC41" s="29" t="str">
        <f t="shared" si="19"/>
        <v>Yes</v>
      </c>
      <c r="AE41" s="29" t="str">
        <f t="shared" si="20"/>
        <v/>
      </c>
      <c r="AF41" s="29" t="str">
        <f t="shared" si="21"/>
        <v/>
      </c>
      <c r="AG41" s="29" t="str">
        <f t="shared" si="22"/>
        <v/>
      </c>
      <c r="AI41" s="33">
        <f>IF(C41="Yes",IF(Indicators!E41&lt;&gt;"", Indicators!E41,""),"")</f>
        <v>29</v>
      </c>
      <c r="AJ41" s="33">
        <f t="shared" si="23"/>
        <v>9.5</v>
      </c>
      <c r="AK41" s="62" t="str">
        <f>IF(Parameters!B$5="Percentile", IF(AJ41&lt;Parameters!C$5, "Y", "N"), IF(AI41&lt;Parameters!C$5, "Y", "N"))</f>
        <v>Y</v>
      </c>
      <c r="AL41" s="33" t="str">
        <f>IF(C41="Yes", IF(Indicators!W41&lt;&gt;"", Indicators!W41, ""),"")</f>
        <v/>
      </c>
      <c r="AM41" s="33" t="str">
        <f t="shared" si="24"/>
        <v/>
      </c>
      <c r="AN41" s="33" t="str">
        <f>IF(AL41&lt;&gt;"", IF(Parameters!B$6="Percentile", IF(AM41&lt;Parameters!C$6, "Y", "N"), IF(AL41&lt;Parameters!C$6, "Y", "N")),"")</f>
        <v/>
      </c>
      <c r="AO41" s="47" t="str">
        <f t="shared" si="25"/>
        <v>Y</v>
      </c>
      <c r="AQ41" s="33">
        <f>IF(C41="Yes", IF(Indicators!N41&lt;&gt;"", Indicators!N41,""),"")</f>
        <v>106.7073171</v>
      </c>
      <c r="AR41" s="33">
        <f t="shared" si="26"/>
        <v>39</v>
      </c>
      <c r="AS41" s="48" t="str">
        <f>IF(Parameters!B$7="Percentile", IF(AR41&lt;Parameters!C$7, "Y", "N"), IF(AQ41&lt;Parameters!C$7, "Y", "N"))</f>
        <v>N</v>
      </c>
      <c r="AU41" s="33">
        <f>IF(C41="Yes", IF(Indicators!X41&lt;&gt;"", Indicators!X41,""),"")</f>
        <v>22.54</v>
      </c>
      <c r="AV41" s="33">
        <f t="shared" si="27"/>
        <v>12.799999999999997</v>
      </c>
      <c r="AW41" s="48" t="str">
        <f>IF(Parameters!B$8="Percentile", IF(AV41&lt;Parameters!C$8, "Y", "N"), IF(AU41&gt;Parameters!C$8, "Y", "N"))</f>
        <v>N</v>
      </c>
      <c r="AY41" s="71" t="str">
        <f>IF(Indicators!F41&lt;&gt;"", IF(Indicators!F41&lt;Parameters!F$5, "Y", "N"), "")</f>
        <v>Y</v>
      </c>
      <c r="AZ41" s="71" t="str">
        <f>IF(Indicators!G41&lt;&gt;"", IF(Indicators!G41&lt;Parameters!G$5, "Y", "N"), "")</f>
        <v>Y</v>
      </c>
      <c r="BA41" s="71" t="str">
        <f>IF(Indicators!H41&lt;&gt;"", IF(Indicators!H41&lt;Parameters!H$5, "Y", "N"), "")</f>
        <v/>
      </c>
      <c r="BB41" s="71" t="str">
        <f>IF(Indicators!I41&lt;&gt;"", IF(Indicators!I41&lt;Parameters!I$5, "Y", "N"), "")</f>
        <v/>
      </c>
      <c r="BC41" s="71" t="str">
        <f>IF(Indicators!J41&lt;&gt;"", IF(Indicators!J41&lt;Parameters!J$5, "Y", "N"), "")</f>
        <v/>
      </c>
      <c r="BD41" s="71" t="str">
        <f>IF(Indicators!K41&lt;&gt;"", IF(Indicators!K41&lt;Parameters!K$5, "Y", "N"), "")</f>
        <v/>
      </c>
      <c r="BE41" s="71" t="str">
        <f>IF(Indicators!L41&lt;&gt;"", IF(Indicators!L41&lt;Parameters!L$5, "Y", "N"), "")</f>
        <v/>
      </c>
      <c r="BF41" s="71" t="str">
        <f>IF(Indicators!M41&lt;&gt;"", IF(Indicators!M41&lt;Parameters!M$5, "Y", "N"), "")</f>
        <v>Y</v>
      </c>
      <c r="BG41" s="29" t="str">
        <f>IF(Indicators!Q41&lt;&gt;"", IF(Indicators!Q41&lt;Parameters!H$6, "Y", "N"), "")</f>
        <v/>
      </c>
      <c r="BH41" s="29">
        <f t="shared" si="28"/>
        <v>3</v>
      </c>
      <c r="BI41" s="47" t="str">
        <f>IF(K41="No",IF(BH41&gt;=Parameters!C$12, "Y", "N"), "")</f>
        <v>Y</v>
      </c>
      <c r="BK41" s="78">
        <f>IF(AND($BI41="Y", Indicators!O41&lt;&gt;""), _xlfn.PERCENTRANK.EXC(Indicators!O$2:O$210, Indicators!O41)*100, "")</f>
        <v>43.7</v>
      </c>
      <c r="BL41" s="78" t="str">
        <f>IF(AND($BI41="Y", Indicators!P41&lt;&gt;""), _xlfn.PERCENTRANK.EXC(Indicators!P$2:P$210, Indicators!P41)*100, "")</f>
        <v/>
      </c>
      <c r="BM41" s="78" t="str">
        <f>IF(AND($BI41="Y", Indicators!Q41&lt;&gt;""), _xlfn.PERCENTRANK.EXC(Indicators!Q$2:Q$210, Indicators!Q41)*100, "")</f>
        <v/>
      </c>
      <c r="BN41" s="78" t="str">
        <f>IF(AND($BI41="Y", Indicators!R41&lt;&gt;""), _xlfn.PERCENTRANK.EXC(Indicators!R$2:R$210, Indicators!R41)*100, "")</f>
        <v/>
      </c>
      <c r="BO41" s="78" t="str">
        <f>IF(AND($BI41="Y", Indicators!S41&lt;&gt;""), _xlfn.PERCENTRANK.EXC(Indicators!S$2:S$210, Indicators!S41)*100, "")</f>
        <v/>
      </c>
      <c r="BP41" s="78" t="str">
        <f>IF(AND($BI41="Y", Indicators!T41&lt;&gt;""), _xlfn.PERCENTRANK.EXC(Indicators!T$2:T$210, Indicators!T41)*100, "")</f>
        <v/>
      </c>
      <c r="BQ41" s="78" t="str">
        <f>IF(AND($BI41="Y", Indicators!U41&lt;&gt;""), _xlfn.PERCENTRANK.EXC(Indicators!U$2:U$210, Indicators!U41)*100, "")</f>
        <v/>
      </c>
      <c r="BR41" s="78">
        <f>IF(AND($BI41="Y", Indicators!V41&lt;&gt;""), _xlfn.PERCENTRANK.EXC(Indicators!V$2:V$210, Indicators!V41)*100, "")</f>
        <v>26.8</v>
      </c>
      <c r="BS41" s="81">
        <f t="shared" si="29"/>
        <v>0</v>
      </c>
      <c r="BT41" s="84" t="str">
        <f>IF(BI41="Y", IF(BS41&gt;=Parameters!C$13, "Y", "N"), "")</f>
        <v>N</v>
      </c>
      <c r="BU41" s="29"/>
      <c r="BV41" s="33" t="str">
        <f>IF(BT41="Y", Indicators!X41, "")</f>
        <v/>
      </c>
      <c r="BW41" s="47" t="str">
        <f>IF(BV41&lt;&gt;"", IF(BV41&gt;Parameters!C$14,"Y", "N"), "")</f>
        <v/>
      </c>
      <c r="BY41" s="72" t="str">
        <f>IF(Indicators!F41&lt;&gt;"", IF(Indicators!F41&lt;Parameters!F$18, "Y", "N"), "")</f>
        <v>N</v>
      </c>
      <c r="BZ41" s="72" t="str">
        <f>IF(Indicators!G41&lt;&gt;"", IF(Indicators!G41&lt;Parameters!G$18, "Y", "N"), "")</f>
        <v>Y</v>
      </c>
      <c r="CA41" s="72" t="str">
        <f>IF(Indicators!H41&lt;&gt;"", IF(Indicators!H41&lt;Parameters!H$18, "Y", "N"), "")</f>
        <v/>
      </c>
      <c r="CB41" s="72" t="str">
        <f>IF(Indicators!I41&lt;&gt;"", IF(Indicators!I41&lt;Parameters!I$18, "Y", "N"), "")</f>
        <v/>
      </c>
      <c r="CC41" s="72" t="str">
        <f>IF(Indicators!J41&lt;&gt;"", IF(Indicators!J41&lt;Parameters!J$18, "Y", "N"), "")</f>
        <v/>
      </c>
      <c r="CD41" s="72" t="str">
        <f>IF(Indicators!K41&lt;&gt;"", IF(Indicators!K41&lt;Parameters!K$18, "Y", "N"), "")</f>
        <v/>
      </c>
      <c r="CE41" s="72" t="str">
        <f>IF(Indicators!L41&lt;&gt;"", IF(Indicators!L41&lt;Parameters!L$18, "Y", "N"), "")</f>
        <v/>
      </c>
      <c r="CF41" s="72" t="str">
        <f>IF(Indicators!M41&lt;&gt;"", IF(Indicators!M41&lt;Parameters!M$18, "Y", "N"), "")</f>
        <v>Y</v>
      </c>
      <c r="CG41" s="29" t="str">
        <f>IF(Indicators!Q41&lt;&gt;"", IF(Indicators!Q41&lt;Parameters!H$19, "Y", "N"), "")</f>
        <v/>
      </c>
      <c r="CH41" s="29">
        <f t="shared" si="30"/>
        <v>2</v>
      </c>
      <c r="CI41" s="47" t="str">
        <f>IF(AND(K41="No",R41="No"),IF(CH41&gt;=Parameters!C$18, "Y", "N"), "")</f>
        <v>Y</v>
      </c>
      <c r="CJ41" s="29"/>
      <c r="CK41" s="29" t="str">
        <f>IF(AND($CI41="Y", Indicators!O41&lt;&gt;""), IF(Indicators!O41&lt;Parameters!F$20, "Y", "N"),"")</f>
        <v>Y</v>
      </c>
      <c r="CL41" s="29" t="str">
        <f>IF(AND($CI41="Y", Indicators!P41&lt;&gt;""), IF(Indicators!P41&lt;Parameters!G$20, "Y", "N"),"")</f>
        <v/>
      </c>
      <c r="CM41" s="29" t="str">
        <f>IF(AND($CI41="Y", Indicators!Q41&lt;&gt;""), IF(Indicators!Q41&lt;Parameters!H$20, "Y", "N"),"")</f>
        <v/>
      </c>
      <c r="CN41" s="29" t="str">
        <f>IF(AND($CI41="Y", Indicators!R41&lt;&gt;""), IF(Indicators!R41&lt;Parameters!I$20, "Y", "N"),"")</f>
        <v/>
      </c>
      <c r="CO41" s="29" t="str">
        <f>IF(AND($CI41="Y", Indicators!S41&lt;&gt;""), IF(Indicators!S41&lt;Parameters!J$20, "Y", "N"),"")</f>
        <v/>
      </c>
      <c r="CP41" s="29" t="str">
        <f>IF(AND($CI41="Y", Indicators!T41&lt;&gt;""), IF(Indicators!T41&lt;Parameters!K$20, "Y", "N"),"")</f>
        <v/>
      </c>
      <c r="CQ41" s="29" t="str">
        <f>IF(AND($CI41="Y", Indicators!U41&lt;&gt;""), IF(Indicators!U41&lt;Parameters!L$20, "Y", "N"),"")</f>
        <v/>
      </c>
      <c r="CR41" s="29" t="str">
        <f>IF(AND($CI41="Y", Indicators!V41&lt;&gt;""), IF(Indicators!V41&lt;Parameters!M$20, "Y", "N"),"")</f>
        <v>Y</v>
      </c>
      <c r="CS41" s="81">
        <f t="shared" si="31"/>
        <v>2</v>
      </c>
      <c r="CT41" s="84" t="str">
        <f>IF(CI41="Y", IF(CS41&gt;=Parameters!C$19, "Y", "N"), "")</f>
        <v>Y</v>
      </c>
      <c r="CU41" s="29" t="str">
        <f>IF($H41="Yes",#REF!, "")</f>
        <v/>
      </c>
      <c r="CV41" s="78">
        <f>IF(CT41="Y", Indicators!X41, "")</f>
        <v>22.54</v>
      </c>
      <c r="CW41" s="34" t="str">
        <f>IF(CV41&lt;&gt;"",IF(CV41&gt;Parameters!C60,"Y","N"), "")</f>
        <v>Y</v>
      </c>
      <c r="CY41" s="33" t="str">
        <f>IF($K41="Yes", IF(Indicators!F41&lt;&gt;"", Indicators!F41, ""), "")</f>
        <v/>
      </c>
      <c r="CZ41" s="33" t="str">
        <f>IF($K41="Yes", IF(Indicators!G41&lt;&gt;"", Indicators!G41, ""), "")</f>
        <v/>
      </c>
      <c r="DA41" s="33" t="str">
        <f>IF($K41="Yes", IF(Indicators!H41&lt;&gt;"", Indicators!H41, ""), "")</f>
        <v/>
      </c>
      <c r="DB41" s="33" t="str">
        <f>IF($K41="Yes", IF(Indicators!I41&lt;&gt;"", Indicators!I41, ""), "")</f>
        <v/>
      </c>
      <c r="DC41" s="33" t="str">
        <f>IF($K41="Yes", IF(Indicators!J41&lt;&gt;"", Indicators!J41, ""), "")</f>
        <v/>
      </c>
      <c r="DD41" s="33" t="str">
        <f>IF($K41="Yes", IF(Indicators!K41&lt;&gt;"", Indicators!K41, ""), "")</f>
        <v/>
      </c>
      <c r="DE41" s="33" t="str">
        <f>IF($K41="Yes", IF(Indicators!L41&lt;&gt;"", Indicators!L41, ""), "")</f>
        <v/>
      </c>
      <c r="DF41" s="33" t="str">
        <f>IF($K41="Yes", IF(Indicators!M41&lt;&gt;"", Indicators!M41, ""), "")</f>
        <v/>
      </c>
      <c r="DH41" s="33" t="str">
        <f>IF($K41="Yes", IF(Indicators!W41&lt;&gt;"", Indicators!W41, ""), "")</f>
        <v/>
      </c>
      <c r="DJ41" s="33" t="str">
        <f>IF($K41="Yes", IF(Indicators!O41&lt;&gt;"", Indicators!O41, ""), "")</f>
        <v/>
      </c>
      <c r="DK41" s="33" t="str">
        <f>IF($K41="Yes", IF(Indicators!P41&lt;&gt;"", Indicators!P41, ""), "")</f>
        <v/>
      </c>
      <c r="DL41" s="33" t="str">
        <f>IF($K41="Yes", IF(Indicators!Q41&lt;&gt;"", Indicators!Q41, ""), "")</f>
        <v/>
      </c>
      <c r="DM41" s="33" t="str">
        <f>IF($K41="Yes", IF(Indicators!R41&lt;&gt;"", Indicators!R41, ""), "")</f>
        <v/>
      </c>
      <c r="DN41" s="33" t="str">
        <f>IF($K41="Yes", IF(Indicators!S41&lt;&gt;"", Indicators!S41, ""), "")</f>
        <v/>
      </c>
      <c r="DO41" s="33" t="str">
        <f>IF($K41="Yes", IF(Indicators!T41&lt;&gt;"", Indicators!T41, ""), "")</f>
        <v/>
      </c>
      <c r="DP41" s="33" t="str">
        <f>IF($K41="Yes", IF(Indicators!U41&lt;&gt;"", Indicators!U41, ""), "")</f>
        <v/>
      </c>
      <c r="DQ41" s="33" t="str">
        <f>IF($K41="Yes", IF(Indicators!V41&lt;&gt;"", Indicators!V41, ""), "")</f>
        <v/>
      </c>
      <c r="DS41" s="29" t="str">
        <f>IF($K41="Yes", IF(Indicators!X41&lt;&gt;"", Indicators!X41, ""), "")</f>
        <v/>
      </c>
    </row>
    <row r="42" spans="1:123" x14ac:dyDescent="0.25">
      <c r="A42" s="56" t="str">
        <f>Indicators!A42</f>
        <v>District1009</v>
      </c>
      <c r="B42" s="56" t="str">
        <f>Indicators!B42</f>
        <v>School 5</v>
      </c>
      <c r="C42" s="57" t="str">
        <f>Indicators!D42</f>
        <v>Yes</v>
      </c>
      <c r="D42" s="64">
        <f>IF(AK42="Y", IF(Parameters!B$5="Percentile", Identification!AJ42,Identification!AI42), "")</f>
        <v>44.871794899999998</v>
      </c>
      <c r="E42" s="64" t="str">
        <f>IF(AN42="Y", IF(Parameters!B$6="Percentile", AM42, AL42), "")</f>
        <v/>
      </c>
      <c r="F42" s="57" t="str">
        <f t="shared" si="0"/>
        <v>Y</v>
      </c>
      <c r="G42" s="64">
        <f>IF(AND(F42="Y", AS42="Y"), IF(Parameters!B$7="Percentile", AR42,AQ42), "")</f>
        <v>6.8000000000000007</v>
      </c>
      <c r="H42" s="57" t="str">
        <f t="shared" si="1"/>
        <v>Y</v>
      </c>
      <c r="I42" s="64" t="str">
        <f>IF(AND(H42="Y", AW42="Y"), IF(Parameters!B$7="Percentile", AV42,AU42), "")</f>
        <v/>
      </c>
      <c r="J42" s="65" t="str">
        <f t="shared" si="2"/>
        <v>N</v>
      </c>
      <c r="K42" s="57" t="str">
        <f t="shared" si="3"/>
        <v>No</v>
      </c>
      <c r="L42" s="87">
        <f t="shared" si="4"/>
        <v>2</v>
      </c>
      <c r="M42" s="57" t="str">
        <f>Identification!BI42</f>
        <v>Y</v>
      </c>
      <c r="N42" s="87" t="str">
        <f t="shared" si="5"/>
        <v/>
      </c>
      <c r="O42" s="88" t="str">
        <f t="shared" si="6"/>
        <v>N</v>
      </c>
      <c r="P42" s="57" t="str">
        <f t="shared" si="7"/>
        <v/>
      </c>
      <c r="Q42" s="57" t="str">
        <f t="shared" si="8"/>
        <v/>
      </c>
      <c r="R42" s="57" t="str">
        <f t="shared" si="9"/>
        <v>No</v>
      </c>
      <c r="S42" s="57" t="str">
        <f t="shared" si="10"/>
        <v/>
      </c>
      <c r="T42" s="57" t="str">
        <f t="shared" si="11"/>
        <v>N</v>
      </c>
      <c r="U42" s="57" t="str">
        <f t="shared" si="12"/>
        <v/>
      </c>
      <c r="V42" s="88" t="str">
        <f t="shared" si="13"/>
        <v/>
      </c>
      <c r="W42" s="57" t="str">
        <f t="shared" si="14"/>
        <v/>
      </c>
      <c r="X42" s="91" t="str">
        <f t="shared" si="15"/>
        <v/>
      </c>
      <c r="Y42" s="58" t="str">
        <f t="shared" si="16"/>
        <v>No</v>
      </c>
      <c r="AA42" s="29" t="str">
        <f t="shared" si="17"/>
        <v>No</v>
      </c>
      <c r="AB42" s="29" t="str">
        <f t="shared" si="18"/>
        <v>No</v>
      </c>
      <c r="AC42" s="29" t="str">
        <f t="shared" si="19"/>
        <v>No</v>
      </c>
      <c r="AE42" s="29" t="str">
        <f t="shared" si="20"/>
        <v/>
      </c>
      <c r="AF42" s="29" t="str">
        <f t="shared" si="21"/>
        <v/>
      </c>
      <c r="AG42" s="29" t="str">
        <f t="shared" si="22"/>
        <v/>
      </c>
      <c r="AI42" s="33">
        <f>IF(C42="Yes",IF(Indicators!E42&lt;&gt;"", Indicators!E42,""),"")</f>
        <v>44.871794899999998</v>
      </c>
      <c r="AJ42" s="33">
        <f t="shared" si="23"/>
        <v>51</v>
      </c>
      <c r="AK42" s="62" t="str">
        <f>IF(Parameters!B$5="Percentile", IF(AJ42&lt;Parameters!C$5, "Y", "N"), IF(AI42&lt;Parameters!C$5, "Y", "N"))</f>
        <v>Y</v>
      </c>
      <c r="AL42" s="33" t="str">
        <f>IF(C42="Yes", IF(Indicators!W42&lt;&gt;"", Indicators!W42, ""),"")</f>
        <v/>
      </c>
      <c r="AM42" s="33" t="str">
        <f t="shared" si="24"/>
        <v/>
      </c>
      <c r="AN42" s="33" t="str">
        <f>IF(AL42&lt;&gt;"", IF(Parameters!B$6="Percentile", IF(AM42&lt;Parameters!C$6, "Y", "N"), IF(AL42&lt;Parameters!C$6, "Y", "N")),"")</f>
        <v/>
      </c>
      <c r="AO42" s="47" t="str">
        <f t="shared" si="25"/>
        <v>Y</v>
      </c>
      <c r="AQ42" s="33">
        <f>IF(C42="Yes", IF(Indicators!N42&lt;&gt;"", Indicators!N42,""),"")</f>
        <v>86.764705899999996</v>
      </c>
      <c r="AR42" s="33">
        <f t="shared" si="26"/>
        <v>6.8000000000000007</v>
      </c>
      <c r="AS42" s="48" t="str">
        <f>IF(Parameters!B$7="Percentile", IF(AR42&lt;Parameters!C$7, "Y", "N"), IF(AQ42&lt;Parameters!C$7, "Y", "N"))</f>
        <v>Y</v>
      </c>
      <c r="AU42" s="33">
        <f>IF(C42="Yes", IF(Indicators!X42&lt;&gt;"", Indicators!X42,""),"")</f>
        <v>18.75</v>
      </c>
      <c r="AV42" s="33">
        <f t="shared" si="27"/>
        <v>24.900000000000006</v>
      </c>
      <c r="AW42" s="48" t="str">
        <f>IF(Parameters!B$8="Percentile", IF(AV42&lt;Parameters!C$8, "Y", "N"), IF(AU42&gt;Parameters!C$8, "Y", "N"))</f>
        <v>N</v>
      </c>
      <c r="AY42" s="71" t="str">
        <f>IF(Indicators!F42&lt;&gt;"", IF(Indicators!F42&lt;Parameters!F$5, "Y", "N"), "")</f>
        <v>Y</v>
      </c>
      <c r="AZ42" s="71" t="str">
        <f>IF(Indicators!G42&lt;&gt;"", IF(Indicators!G42&lt;Parameters!G$5, "Y", "N"), "")</f>
        <v/>
      </c>
      <c r="BA42" s="71" t="str">
        <f>IF(Indicators!H42&lt;&gt;"", IF(Indicators!H42&lt;Parameters!H$5, "Y", "N"), "")</f>
        <v/>
      </c>
      <c r="BB42" s="71" t="str">
        <f>IF(Indicators!I42&lt;&gt;"", IF(Indicators!I42&lt;Parameters!I$5, "Y", "N"), "")</f>
        <v/>
      </c>
      <c r="BC42" s="71" t="str">
        <f>IF(Indicators!J42&lt;&gt;"", IF(Indicators!J42&lt;Parameters!J$5, "Y", "N"), "")</f>
        <v/>
      </c>
      <c r="BD42" s="71" t="str">
        <f>IF(Indicators!K42&lt;&gt;"", IF(Indicators!K42&lt;Parameters!K$5, "Y", "N"), "")</f>
        <v/>
      </c>
      <c r="BE42" s="71" t="str">
        <f>IF(Indicators!L42&lt;&gt;"", IF(Indicators!L42&lt;Parameters!L$5, "Y", "N"), "")</f>
        <v/>
      </c>
      <c r="BF42" s="71" t="str">
        <f>IF(Indicators!M42&lt;&gt;"", IF(Indicators!M42&lt;Parameters!M$5, "Y", "N"), "")</f>
        <v>Y</v>
      </c>
      <c r="BG42" s="29" t="str">
        <f>IF(Indicators!Q42&lt;&gt;"", IF(Indicators!Q42&lt;Parameters!H$6, "Y", "N"), "")</f>
        <v/>
      </c>
      <c r="BH42" s="29">
        <f t="shared" si="28"/>
        <v>2</v>
      </c>
      <c r="BI42" s="47" t="str">
        <f>IF(K42="No",IF(BH42&gt;=Parameters!C$12, "Y", "N"), "")</f>
        <v>Y</v>
      </c>
      <c r="BK42" s="78" t="str">
        <f>IF(AND($BI42="Y", Indicators!O42&lt;&gt;""), _xlfn.PERCENTRANK.EXC(Indicators!O$2:O$210, Indicators!O42)*100, "")</f>
        <v/>
      </c>
      <c r="BL42" s="78" t="str">
        <f>IF(AND($BI42="Y", Indicators!P42&lt;&gt;""), _xlfn.PERCENTRANK.EXC(Indicators!P$2:P$210, Indicators!P42)*100, "")</f>
        <v/>
      </c>
      <c r="BM42" s="78" t="str">
        <f>IF(AND($BI42="Y", Indicators!Q42&lt;&gt;""), _xlfn.PERCENTRANK.EXC(Indicators!Q$2:Q$210, Indicators!Q42)*100, "")</f>
        <v/>
      </c>
      <c r="BN42" s="78" t="str">
        <f>IF(AND($BI42="Y", Indicators!R42&lt;&gt;""), _xlfn.PERCENTRANK.EXC(Indicators!R$2:R$210, Indicators!R42)*100, "")</f>
        <v/>
      </c>
      <c r="BO42" s="78" t="str">
        <f>IF(AND($BI42="Y", Indicators!S42&lt;&gt;""), _xlfn.PERCENTRANK.EXC(Indicators!S$2:S$210, Indicators!S42)*100, "")</f>
        <v/>
      </c>
      <c r="BP42" s="78" t="str">
        <f>IF(AND($BI42="Y", Indicators!T42&lt;&gt;""), _xlfn.PERCENTRANK.EXC(Indicators!T$2:T$210, Indicators!T42)*100, "")</f>
        <v/>
      </c>
      <c r="BQ42" s="78" t="str">
        <f>IF(AND($BI42="Y", Indicators!U42&lt;&gt;""), _xlfn.PERCENTRANK.EXC(Indicators!U$2:U$210, Indicators!U42)*100, "")</f>
        <v/>
      </c>
      <c r="BR42" s="78">
        <f>IF(AND($BI42="Y", Indicators!V42&lt;&gt;""), _xlfn.PERCENTRANK.EXC(Indicators!V$2:V$210, Indicators!V42)*100, "")</f>
        <v>5.8999999999999995</v>
      </c>
      <c r="BS42" s="81">
        <f t="shared" si="29"/>
        <v>1</v>
      </c>
      <c r="BT42" s="84" t="str">
        <f>IF(BI42="Y", IF(BS42&gt;=Parameters!C$13, "Y", "N"), "")</f>
        <v>N</v>
      </c>
      <c r="BU42" s="29"/>
      <c r="BV42" s="33" t="str">
        <f>IF(BT42="Y", Indicators!X42, "")</f>
        <v/>
      </c>
      <c r="BW42" s="47" t="str">
        <f>IF(BV42&lt;&gt;"", IF(BV42&gt;Parameters!C$14,"Y", "N"), "")</f>
        <v/>
      </c>
      <c r="BY42" s="72" t="str">
        <f>IF(Indicators!F42&lt;&gt;"", IF(Indicators!F42&lt;Parameters!F$18, "Y", "N"), "")</f>
        <v>N</v>
      </c>
      <c r="BZ42" s="72" t="str">
        <f>IF(Indicators!G42&lt;&gt;"", IF(Indicators!G42&lt;Parameters!G$18, "Y", "N"), "")</f>
        <v/>
      </c>
      <c r="CA42" s="72" t="str">
        <f>IF(Indicators!H42&lt;&gt;"", IF(Indicators!H42&lt;Parameters!H$18, "Y", "N"), "")</f>
        <v/>
      </c>
      <c r="CB42" s="72" t="str">
        <f>IF(Indicators!I42&lt;&gt;"", IF(Indicators!I42&lt;Parameters!I$18, "Y", "N"), "")</f>
        <v/>
      </c>
      <c r="CC42" s="72" t="str">
        <f>IF(Indicators!J42&lt;&gt;"", IF(Indicators!J42&lt;Parameters!J$18, "Y", "N"), "")</f>
        <v/>
      </c>
      <c r="CD42" s="72" t="str">
        <f>IF(Indicators!K42&lt;&gt;"", IF(Indicators!K42&lt;Parameters!K$18, "Y", "N"), "")</f>
        <v/>
      </c>
      <c r="CE42" s="72" t="str">
        <f>IF(Indicators!L42&lt;&gt;"", IF(Indicators!L42&lt;Parameters!L$18, "Y", "N"), "")</f>
        <v/>
      </c>
      <c r="CF42" s="72" t="str">
        <f>IF(Indicators!M42&lt;&gt;"", IF(Indicators!M42&lt;Parameters!M$18, "Y", "N"), "")</f>
        <v>N</v>
      </c>
      <c r="CG42" s="29" t="str">
        <f>IF(Indicators!Q42&lt;&gt;"", IF(Indicators!Q42&lt;Parameters!H$19, "Y", "N"), "")</f>
        <v/>
      </c>
      <c r="CH42" s="29">
        <f t="shared" si="30"/>
        <v>0</v>
      </c>
      <c r="CI42" s="47" t="str">
        <f>IF(AND(K42="No",R42="No"),IF(CH42&gt;=Parameters!C$18, "Y", "N"), "")</f>
        <v>N</v>
      </c>
      <c r="CJ42" s="29"/>
      <c r="CK42" s="29" t="str">
        <f>IF(AND($CI42="Y", Indicators!O42&lt;&gt;""), IF(Indicators!O42&lt;Parameters!F$20, "Y", "N"),"")</f>
        <v/>
      </c>
      <c r="CL42" s="29" t="str">
        <f>IF(AND($CI42="Y", Indicators!P42&lt;&gt;""), IF(Indicators!P42&lt;Parameters!G$20, "Y", "N"),"")</f>
        <v/>
      </c>
      <c r="CM42" s="29" t="str">
        <f>IF(AND($CI42="Y", Indicators!Q42&lt;&gt;""), IF(Indicators!Q42&lt;Parameters!H$20, "Y", "N"),"")</f>
        <v/>
      </c>
      <c r="CN42" s="29" t="str">
        <f>IF(AND($CI42="Y", Indicators!R42&lt;&gt;""), IF(Indicators!R42&lt;Parameters!I$20, "Y", "N"),"")</f>
        <v/>
      </c>
      <c r="CO42" s="29" t="str">
        <f>IF(AND($CI42="Y", Indicators!S42&lt;&gt;""), IF(Indicators!S42&lt;Parameters!J$20, "Y", "N"),"")</f>
        <v/>
      </c>
      <c r="CP42" s="29" t="str">
        <f>IF(AND($CI42="Y", Indicators!T42&lt;&gt;""), IF(Indicators!T42&lt;Parameters!K$20, "Y", "N"),"")</f>
        <v/>
      </c>
      <c r="CQ42" s="29" t="str">
        <f>IF(AND($CI42="Y", Indicators!U42&lt;&gt;""), IF(Indicators!U42&lt;Parameters!L$20, "Y", "N"),"")</f>
        <v/>
      </c>
      <c r="CR42" s="29" t="str">
        <f>IF(AND($CI42="Y", Indicators!V42&lt;&gt;""), IF(Indicators!V42&lt;Parameters!M$20, "Y", "N"),"")</f>
        <v/>
      </c>
      <c r="CS42" s="81" t="str">
        <f t="shared" si="31"/>
        <v/>
      </c>
      <c r="CT42" s="84" t="str">
        <f>IF(CI42="Y", IF(CS42&gt;=Parameters!C$19, "Y", "N"), "")</f>
        <v/>
      </c>
      <c r="CU42" s="29" t="str">
        <f>IF($H42="Yes",#REF!, "")</f>
        <v/>
      </c>
      <c r="CV42" s="78" t="str">
        <f>IF(CT42="Y", Indicators!X42, "")</f>
        <v/>
      </c>
      <c r="CW42" s="34" t="str">
        <f>IF(CV42&lt;&gt;"",IF(CV42&gt;Parameters!C61,"Y","N"), "")</f>
        <v/>
      </c>
      <c r="CY42" s="33" t="str">
        <f>IF($K42="Yes", IF(Indicators!F42&lt;&gt;"", Indicators!F42, ""), "")</f>
        <v/>
      </c>
      <c r="CZ42" s="33" t="str">
        <f>IF($K42="Yes", IF(Indicators!G42&lt;&gt;"", Indicators!G42, ""), "")</f>
        <v/>
      </c>
      <c r="DA42" s="33" t="str">
        <f>IF($K42="Yes", IF(Indicators!H42&lt;&gt;"", Indicators!H42, ""), "")</f>
        <v/>
      </c>
      <c r="DB42" s="33" t="str">
        <f>IF($K42="Yes", IF(Indicators!I42&lt;&gt;"", Indicators!I42, ""), "")</f>
        <v/>
      </c>
      <c r="DC42" s="33" t="str">
        <f>IF($K42="Yes", IF(Indicators!J42&lt;&gt;"", Indicators!J42, ""), "")</f>
        <v/>
      </c>
      <c r="DD42" s="33" t="str">
        <f>IF($K42="Yes", IF(Indicators!K42&lt;&gt;"", Indicators!K42, ""), "")</f>
        <v/>
      </c>
      <c r="DE42" s="33" t="str">
        <f>IF($K42="Yes", IF(Indicators!L42&lt;&gt;"", Indicators!L42, ""), "")</f>
        <v/>
      </c>
      <c r="DF42" s="33" t="str">
        <f>IF($K42="Yes", IF(Indicators!M42&lt;&gt;"", Indicators!M42, ""), "")</f>
        <v/>
      </c>
      <c r="DH42" s="33" t="str">
        <f>IF($K42="Yes", IF(Indicators!W42&lt;&gt;"", Indicators!W42, ""), "")</f>
        <v/>
      </c>
      <c r="DJ42" s="33" t="str">
        <f>IF($K42="Yes", IF(Indicators!O42&lt;&gt;"", Indicators!O42, ""), "")</f>
        <v/>
      </c>
      <c r="DK42" s="33" t="str">
        <f>IF($K42="Yes", IF(Indicators!P42&lt;&gt;"", Indicators!P42, ""), "")</f>
        <v/>
      </c>
      <c r="DL42" s="33" t="str">
        <f>IF($K42="Yes", IF(Indicators!Q42&lt;&gt;"", Indicators!Q42, ""), "")</f>
        <v/>
      </c>
      <c r="DM42" s="33" t="str">
        <f>IF($K42="Yes", IF(Indicators!R42&lt;&gt;"", Indicators!R42, ""), "")</f>
        <v/>
      </c>
      <c r="DN42" s="33" t="str">
        <f>IF($K42="Yes", IF(Indicators!S42&lt;&gt;"", Indicators!S42, ""), "")</f>
        <v/>
      </c>
      <c r="DO42" s="33" t="str">
        <f>IF($K42="Yes", IF(Indicators!T42&lt;&gt;"", Indicators!T42, ""), "")</f>
        <v/>
      </c>
      <c r="DP42" s="33" t="str">
        <f>IF($K42="Yes", IF(Indicators!U42&lt;&gt;"", Indicators!U42, ""), "")</f>
        <v/>
      </c>
      <c r="DQ42" s="33" t="str">
        <f>IF($K42="Yes", IF(Indicators!V42&lt;&gt;"", Indicators!V42, ""), "")</f>
        <v/>
      </c>
      <c r="DS42" s="29" t="str">
        <f>IF($K42="Yes", IF(Indicators!X42&lt;&gt;"", Indicators!X42, ""), "")</f>
        <v/>
      </c>
    </row>
    <row r="43" spans="1:123" x14ac:dyDescent="0.25">
      <c r="A43" s="56" t="str">
        <f>Indicators!A43</f>
        <v>District1009</v>
      </c>
      <c r="B43" s="56" t="str">
        <f>Indicators!B43</f>
        <v>School 6</v>
      </c>
      <c r="C43" s="57" t="str">
        <f>Indicators!D43</f>
        <v>No</v>
      </c>
      <c r="D43" s="64" t="str">
        <f>IF(AK43="Y", IF(Parameters!B$5="Percentile", Identification!AJ43,Identification!AI43), "")</f>
        <v/>
      </c>
      <c r="E43" s="64" t="str">
        <f>IF(AN43="Y", IF(Parameters!B$6="Percentile", AM43, AL43), "")</f>
        <v/>
      </c>
      <c r="F43" s="57" t="str">
        <f t="shared" si="0"/>
        <v/>
      </c>
      <c r="G43" s="64" t="str">
        <f>IF(AND(F43="Y", AS43="Y"), IF(Parameters!B$7="Percentile", AR43,AQ43), "")</f>
        <v/>
      </c>
      <c r="H43" s="57" t="str">
        <f t="shared" si="1"/>
        <v/>
      </c>
      <c r="I43" s="64" t="str">
        <f>IF(AND(H43="Y", AW43="Y"), IF(Parameters!B$7="Percentile", AV43,AU43), "")</f>
        <v/>
      </c>
      <c r="J43" s="65" t="str">
        <f t="shared" si="2"/>
        <v/>
      </c>
      <c r="K43" s="57" t="str">
        <f t="shared" si="3"/>
        <v>No</v>
      </c>
      <c r="L43" s="87" t="str">
        <f t="shared" si="4"/>
        <v/>
      </c>
      <c r="M43" s="57" t="str">
        <f>Identification!BI43</f>
        <v>N</v>
      </c>
      <c r="N43" s="87" t="str">
        <f t="shared" si="5"/>
        <v/>
      </c>
      <c r="O43" s="88" t="str">
        <f t="shared" si="6"/>
        <v/>
      </c>
      <c r="P43" s="57" t="str">
        <f t="shared" si="7"/>
        <v/>
      </c>
      <c r="Q43" s="57" t="str">
        <f t="shared" si="8"/>
        <v/>
      </c>
      <c r="R43" s="57" t="str">
        <f t="shared" si="9"/>
        <v>No</v>
      </c>
      <c r="S43" s="57" t="str">
        <f t="shared" si="10"/>
        <v/>
      </c>
      <c r="T43" s="57" t="str">
        <f t="shared" si="11"/>
        <v>N</v>
      </c>
      <c r="U43" s="57" t="str">
        <f t="shared" si="12"/>
        <v/>
      </c>
      <c r="V43" s="88" t="str">
        <f t="shared" si="13"/>
        <v/>
      </c>
      <c r="W43" s="57" t="str">
        <f t="shared" si="14"/>
        <v/>
      </c>
      <c r="X43" s="91" t="str">
        <f t="shared" si="15"/>
        <v/>
      </c>
      <c r="Y43" s="58" t="str">
        <f t="shared" si="16"/>
        <v>No</v>
      </c>
      <c r="AA43" s="29" t="str">
        <f t="shared" si="17"/>
        <v/>
      </c>
      <c r="AB43" s="29" t="str">
        <f t="shared" si="18"/>
        <v/>
      </c>
      <c r="AC43" s="29" t="str">
        <f t="shared" si="19"/>
        <v/>
      </c>
      <c r="AE43" s="29" t="str">
        <f t="shared" si="20"/>
        <v>No</v>
      </c>
      <c r="AF43" s="29" t="str">
        <f t="shared" si="21"/>
        <v>No</v>
      </c>
      <c r="AG43" s="29" t="str">
        <f t="shared" si="22"/>
        <v>No</v>
      </c>
      <c r="AI43" s="33" t="str">
        <f>IF(C43="Yes",IF(Indicators!E43&lt;&gt;"", Indicators!E43,""),"")</f>
        <v/>
      </c>
      <c r="AJ43" s="33" t="str">
        <f t="shared" si="23"/>
        <v/>
      </c>
      <c r="AK43" s="62" t="str">
        <f>IF(Parameters!B$5="Percentile", IF(AJ43&lt;Parameters!C$5, "Y", "N"), IF(AI43&lt;Parameters!C$5, "Y", "N"))</f>
        <v>N</v>
      </c>
      <c r="AL43" s="33" t="str">
        <f>IF(C43="Yes", IF(Indicators!W43&lt;&gt;"", Indicators!W43, ""),"")</f>
        <v/>
      </c>
      <c r="AM43" s="33" t="str">
        <f t="shared" si="24"/>
        <v/>
      </c>
      <c r="AN43" s="33" t="str">
        <f>IF(AL43&lt;&gt;"", IF(Parameters!B$6="Percentile", IF(AM43&lt;Parameters!C$6, "Y", "N"), IF(AL43&lt;Parameters!C$6, "Y", "N")),"")</f>
        <v/>
      </c>
      <c r="AO43" s="47" t="str">
        <f t="shared" si="25"/>
        <v>N</v>
      </c>
      <c r="AQ43" s="33" t="str">
        <f>IF(C43="Yes", IF(Indicators!N43&lt;&gt;"", Indicators!N43,""),"")</f>
        <v/>
      </c>
      <c r="AR43" s="33" t="str">
        <f t="shared" si="26"/>
        <v/>
      </c>
      <c r="AS43" s="48" t="str">
        <f>IF(Parameters!B$7="Percentile", IF(AR43&lt;Parameters!C$7, "Y", "N"), IF(AQ43&lt;Parameters!C$7, "Y", "N"))</f>
        <v>N</v>
      </c>
      <c r="AU43" s="33" t="str">
        <f>IF(C43="Yes", IF(Indicators!X43&lt;&gt;"", Indicators!X43,""),"")</f>
        <v/>
      </c>
      <c r="AV43" s="33" t="str">
        <f t="shared" si="27"/>
        <v/>
      </c>
      <c r="AW43" s="48" t="str">
        <f>IF(Parameters!B$8="Percentile", IF(AV43&lt;Parameters!C$8, "Y", "N"), IF(AU43&gt;Parameters!C$8, "Y", "N"))</f>
        <v>N</v>
      </c>
      <c r="AY43" s="71" t="str">
        <f>IF(Indicators!F43&lt;&gt;"", IF(Indicators!F43&lt;Parameters!F$5, "Y", "N"), "")</f>
        <v>N</v>
      </c>
      <c r="AZ43" s="71" t="str">
        <f>IF(Indicators!G43&lt;&gt;"", IF(Indicators!G43&lt;Parameters!G$5, "Y", "N"), "")</f>
        <v>N</v>
      </c>
      <c r="BA43" s="71" t="str">
        <f>IF(Indicators!H43&lt;&gt;"", IF(Indicators!H43&lt;Parameters!H$5, "Y", "N"), "")</f>
        <v/>
      </c>
      <c r="BB43" s="71" t="str">
        <f>IF(Indicators!I43&lt;&gt;"", IF(Indicators!I43&lt;Parameters!I$5, "Y", "N"), "")</f>
        <v/>
      </c>
      <c r="BC43" s="71" t="str">
        <f>IF(Indicators!J43&lt;&gt;"", IF(Indicators!J43&lt;Parameters!J$5, "Y", "N"), "")</f>
        <v/>
      </c>
      <c r="BD43" s="71" t="str">
        <f>IF(Indicators!K43&lt;&gt;"", IF(Indicators!K43&lt;Parameters!K$5, "Y", "N"), "")</f>
        <v/>
      </c>
      <c r="BE43" s="71" t="str">
        <f>IF(Indicators!L43&lt;&gt;"", IF(Indicators!L43&lt;Parameters!L$5, "Y", "N"), "")</f>
        <v/>
      </c>
      <c r="BF43" s="71" t="str">
        <f>IF(Indicators!M43&lt;&gt;"", IF(Indicators!M43&lt;Parameters!M$5, "Y", "N"), "")</f>
        <v>N</v>
      </c>
      <c r="BG43" s="29" t="str">
        <f>IF(Indicators!Q43&lt;&gt;"", IF(Indicators!Q43&lt;Parameters!H$6, "Y", "N"), "")</f>
        <v/>
      </c>
      <c r="BH43" s="29">
        <f t="shared" si="28"/>
        <v>0</v>
      </c>
      <c r="BI43" s="47" t="str">
        <f>IF(K43="No",IF(BH43&gt;=Parameters!C$12, "Y", "N"), "")</f>
        <v>N</v>
      </c>
      <c r="BK43" s="78" t="str">
        <f>IF(AND($BI43="Y", Indicators!O43&lt;&gt;""), _xlfn.PERCENTRANK.EXC(Indicators!O$2:O$210, Indicators!O43)*100, "")</f>
        <v/>
      </c>
      <c r="BL43" s="78" t="str">
        <f>IF(AND($BI43="Y", Indicators!P43&lt;&gt;""), _xlfn.PERCENTRANK.EXC(Indicators!P$2:P$210, Indicators!P43)*100, "")</f>
        <v/>
      </c>
      <c r="BM43" s="78" t="str">
        <f>IF(AND($BI43="Y", Indicators!Q43&lt;&gt;""), _xlfn.PERCENTRANK.EXC(Indicators!Q$2:Q$210, Indicators!Q43)*100, "")</f>
        <v/>
      </c>
      <c r="BN43" s="78" t="str">
        <f>IF(AND($BI43="Y", Indicators!R43&lt;&gt;""), _xlfn.PERCENTRANK.EXC(Indicators!R$2:R$210, Indicators!R43)*100, "")</f>
        <v/>
      </c>
      <c r="BO43" s="78" t="str">
        <f>IF(AND($BI43="Y", Indicators!S43&lt;&gt;""), _xlfn.PERCENTRANK.EXC(Indicators!S$2:S$210, Indicators!S43)*100, "")</f>
        <v/>
      </c>
      <c r="BP43" s="78" t="str">
        <f>IF(AND($BI43="Y", Indicators!T43&lt;&gt;""), _xlfn.PERCENTRANK.EXC(Indicators!T$2:T$210, Indicators!T43)*100, "")</f>
        <v/>
      </c>
      <c r="BQ43" s="78" t="str">
        <f>IF(AND($BI43="Y", Indicators!U43&lt;&gt;""), _xlfn.PERCENTRANK.EXC(Indicators!U$2:U$210, Indicators!U43)*100, "")</f>
        <v/>
      </c>
      <c r="BR43" s="78" t="str">
        <f>IF(AND($BI43="Y", Indicators!V43&lt;&gt;""), _xlfn.PERCENTRANK.EXC(Indicators!V$2:V$210, Indicators!V43)*100, "")</f>
        <v/>
      </c>
      <c r="BS43" s="81" t="str">
        <f t="shared" si="29"/>
        <v/>
      </c>
      <c r="BT43" s="84" t="str">
        <f>IF(BI43="Y", IF(BS43&gt;=Parameters!C$13, "Y", "N"), "")</f>
        <v/>
      </c>
      <c r="BU43" s="29"/>
      <c r="BV43" s="33" t="str">
        <f>IF(BT43="Y", Indicators!X43, "")</f>
        <v/>
      </c>
      <c r="BW43" s="47" t="str">
        <f>IF(BV43&lt;&gt;"", IF(BV43&gt;Parameters!C$14,"Y", "N"), "")</f>
        <v/>
      </c>
      <c r="BY43" s="72" t="str">
        <f>IF(Indicators!F43&lt;&gt;"", IF(Indicators!F43&lt;Parameters!F$18, "Y", "N"), "")</f>
        <v>N</v>
      </c>
      <c r="BZ43" s="72" t="str">
        <f>IF(Indicators!G43&lt;&gt;"", IF(Indicators!G43&lt;Parameters!G$18, "Y", "N"), "")</f>
        <v>N</v>
      </c>
      <c r="CA43" s="72" t="str">
        <f>IF(Indicators!H43&lt;&gt;"", IF(Indicators!H43&lt;Parameters!H$18, "Y", "N"), "")</f>
        <v/>
      </c>
      <c r="CB43" s="72" t="str">
        <f>IF(Indicators!I43&lt;&gt;"", IF(Indicators!I43&lt;Parameters!I$18, "Y", "N"), "")</f>
        <v/>
      </c>
      <c r="CC43" s="72" t="str">
        <f>IF(Indicators!J43&lt;&gt;"", IF(Indicators!J43&lt;Parameters!J$18, "Y", "N"), "")</f>
        <v/>
      </c>
      <c r="CD43" s="72" t="str">
        <f>IF(Indicators!K43&lt;&gt;"", IF(Indicators!K43&lt;Parameters!K$18, "Y", "N"), "")</f>
        <v/>
      </c>
      <c r="CE43" s="72" t="str">
        <f>IF(Indicators!L43&lt;&gt;"", IF(Indicators!L43&lt;Parameters!L$18, "Y", "N"), "")</f>
        <v/>
      </c>
      <c r="CF43" s="72" t="str">
        <f>IF(Indicators!M43&lt;&gt;"", IF(Indicators!M43&lt;Parameters!M$18, "Y", "N"), "")</f>
        <v>N</v>
      </c>
      <c r="CG43" s="29" t="str">
        <f>IF(Indicators!Q43&lt;&gt;"", IF(Indicators!Q43&lt;Parameters!H$19, "Y", "N"), "")</f>
        <v/>
      </c>
      <c r="CH43" s="29">
        <f t="shared" si="30"/>
        <v>0</v>
      </c>
      <c r="CI43" s="47" t="str">
        <f>IF(AND(K43="No",R43="No"),IF(CH43&gt;=Parameters!C$18, "Y", "N"), "")</f>
        <v>N</v>
      </c>
      <c r="CJ43" s="29"/>
      <c r="CK43" s="29" t="str">
        <f>IF(AND($CI43="Y", Indicators!O43&lt;&gt;""), IF(Indicators!O43&lt;Parameters!F$20, "Y", "N"),"")</f>
        <v/>
      </c>
      <c r="CL43" s="29" t="str">
        <f>IF(AND($CI43="Y", Indicators!P43&lt;&gt;""), IF(Indicators!P43&lt;Parameters!G$20, "Y", "N"),"")</f>
        <v/>
      </c>
      <c r="CM43" s="29" t="str">
        <f>IF(AND($CI43="Y", Indicators!Q43&lt;&gt;""), IF(Indicators!Q43&lt;Parameters!H$20, "Y", "N"),"")</f>
        <v/>
      </c>
      <c r="CN43" s="29" t="str">
        <f>IF(AND($CI43="Y", Indicators!R43&lt;&gt;""), IF(Indicators!R43&lt;Parameters!I$20, "Y", "N"),"")</f>
        <v/>
      </c>
      <c r="CO43" s="29" t="str">
        <f>IF(AND($CI43="Y", Indicators!S43&lt;&gt;""), IF(Indicators!S43&lt;Parameters!J$20, "Y", "N"),"")</f>
        <v/>
      </c>
      <c r="CP43" s="29" t="str">
        <f>IF(AND($CI43="Y", Indicators!T43&lt;&gt;""), IF(Indicators!T43&lt;Parameters!K$20, "Y", "N"),"")</f>
        <v/>
      </c>
      <c r="CQ43" s="29" t="str">
        <f>IF(AND($CI43="Y", Indicators!U43&lt;&gt;""), IF(Indicators!U43&lt;Parameters!L$20, "Y", "N"),"")</f>
        <v/>
      </c>
      <c r="CR43" s="29" t="str">
        <f>IF(AND($CI43="Y", Indicators!V43&lt;&gt;""), IF(Indicators!V43&lt;Parameters!M$20, "Y", "N"),"")</f>
        <v/>
      </c>
      <c r="CS43" s="81" t="str">
        <f t="shared" si="31"/>
        <v/>
      </c>
      <c r="CT43" s="84" t="str">
        <f>IF(CI43="Y", IF(CS43&gt;=Parameters!C$19, "Y", "N"), "")</f>
        <v/>
      </c>
      <c r="CU43" s="29" t="str">
        <f>IF($H43="Yes",#REF!, "")</f>
        <v/>
      </c>
      <c r="CV43" s="78" t="str">
        <f>IF(CT43="Y", Indicators!X43, "")</f>
        <v/>
      </c>
      <c r="CW43" s="34" t="str">
        <f>IF(CV43&lt;&gt;"",IF(CV43&gt;Parameters!C62,"Y","N"), "")</f>
        <v/>
      </c>
      <c r="CY43" s="33" t="str">
        <f>IF($K43="Yes", IF(Indicators!F43&lt;&gt;"", Indicators!F43, ""), "")</f>
        <v/>
      </c>
      <c r="CZ43" s="33" t="str">
        <f>IF($K43="Yes", IF(Indicators!G43&lt;&gt;"", Indicators!G43, ""), "")</f>
        <v/>
      </c>
      <c r="DA43" s="33" t="str">
        <f>IF($K43="Yes", IF(Indicators!H43&lt;&gt;"", Indicators!H43, ""), "")</f>
        <v/>
      </c>
      <c r="DB43" s="33" t="str">
        <f>IF($K43="Yes", IF(Indicators!I43&lt;&gt;"", Indicators!I43, ""), "")</f>
        <v/>
      </c>
      <c r="DC43" s="33" t="str">
        <f>IF($K43="Yes", IF(Indicators!J43&lt;&gt;"", Indicators!J43, ""), "")</f>
        <v/>
      </c>
      <c r="DD43" s="33" t="str">
        <f>IF($K43="Yes", IF(Indicators!K43&lt;&gt;"", Indicators!K43, ""), "")</f>
        <v/>
      </c>
      <c r="DE43" s="33" t="str">
        <f>IF($K43="Yes", IF(Indicators!L43&lt;&gt;"", Indicators!L43, ""), "")</f>
        <v/>
      </c>
      <c r="DF43" s="33" t="str">
        <f>IF($K43="Yes", IF(Indicators!M43&lt;&gt;"", Indicators!M43, ""), "")</f>
        <v/>
      </c>
      <c r="DH43" s="33" t="str">
        <f>IF($K43="Yes", IF(Indicators!W43&lt;&gt;"", Indicators!W43, ""), "")</f>
        <v/>
      </c>
      <c r="DJ43" s="33" t="str">
        <f>IF($K43="Yes", IF(Indicators!O43&lt;&gt;"", Indicators!O43, ""), "")</f>
        <v/>
      </c>
      <c r="DK43" s="33" t="str">
        <f>IF($K43="Yes", IF(Indicators!P43&lt;&gt;"", Indicators!P43, ""), "")</f>
        <v/>
      </c>
      <c r="DL43" s="33" t="str">
        <f>IF($K43="Yes", IF(Indicators!Q43&lt;&gt;"", Indicators!Q43, ""), "")</f>
        <v/>
      </c>
      <c r="DM43" s="33" t="str">
        <f>IF($K43="Yes", IF(Indicators!R43&lt;&gt;"", Indicators!R43, ""), "")</f>
        <v/>
      </c>
      <c r="DN43" s="33" t="str">
        <f>IF($K43="Yes", IF(Indicators!S43&lt;&gt;"", Indicators!S43, ""), "")</f>
        <v/>
      </c>
      <c r="DO43" s="33" t="str">
        <f>IF($K43="Yes", IF(Indicators!T43&lt;&gt;"", Indicators!T43, ""), "")</f>
        <v/>
      </c>
      <c r="DP43" s="33" t="str">
        <f>IF($K43="Yes", IF(Indicators!U43&lt;&gt;"", Indicators!U43, ""), "")</f>
        <v/>
      </c>
      <c r="DQ43" s="33" t="str">
        <f>IF($K43="Yes", IF(Indicators!V43&lt;&gt;"", Indicators!V43, ""), "")</f>
        <v/>
      </c>
      <c r="DS43" s="29" t="str">
        <f>IF($K43="Yes", IF(Indicators!X43&lt;&gt;"", Indicators!X43, ""), "")</f>
        <v/>
      </c>
    </row>
    <row r="44" spans="1:123" x14ac:dyDescent="0.25">
      <c r="A44" s="56" t="str">
        <f>Indicators!A44</f>
        <v>District1010</v>
      </c>
      <c r="B44" s="56" t="str">
        <f>Indicators!B44</f>
        <v>School 1</v>
      </c>
      <c r="C44" s="57" t="str">
        <f>Indicators!D44</f>
        <v>Yes</v>
      </c>
      <c r="D44" s="64" t="str">
        <f>IF(AK44="Y", IF(Parameters!B$5="Percentile", Identification!AJ44,Identification!AI44), "")</f>
        <v/>
      </c>
      <c r="E44" s="64" t="str">
        <f>IF(AN44="Y", IF(Parameters!B$6="Percentile", AM44, AL44), "")</f>
        <v/>
      </c>
      <c r="F44" s="57" t="str">
        <f t="shared" si="0"/>
        <v>N</v>
      </c>
      <c r="G44" s="64" t="str">
        <f>IF(AND(F44="Y", AS44="Y"), IF(Parameters!B$7="Percentile", AR44,AQ44), "")</f>
        <v/>
      </c>
      <c r="H44" s="57" t="str">
        <f t="shared" si="1"/>
        <v/>
      </c>
      <c r="I44" s="64" t="str">
        <f>IF(AND(H44="Y", AW44="Y"), IF(Parameters!B$7="Percentile", AV44,AU44), "")</f>
        <v/>
      </c>
      <c r="J44" s="65" t="str">
        <f t="shared" si="2"/>
        <v/>
      </c>
      <c r="K44" s="57" t="str">
        <f t="shared" si="3"/>
        <v>No</v>
      </c>
      <c r="L44" s="87">
        <f t="shared" si="4"/>
        <v>4</v>
      </c>
      <c r="M44" s="57" t="str">
        <f>Identification!BI44</f>
        <v>Y</v>
      </c>
      <c r="N44" s="87" t="str">
        <f t="shared" si="5"/>
        <v/>
      </c>
      <c r="O44" s="88" t="str">
        <f t="shared" si="6"/>
        <v>N</v>
      </c>
      <c r="P44" s="57" t="str">
        <f t="shared" si="7"/>
        <v/>
      </c>
      <c r="Q44" s="57" t="str">
        <f t="shared" si="8"/>
        <v/>
      </c>
      <c r="R44" s="57" t="str">
        <f t="shared" si="9"/>
        <v>No</v>
      </c>
      <c r="S44" s="57" t="str">
        <f t="shared" si="10"/>
        <v/>
      </c>
      <c r="T44" s="57" t="str">
        <f t="shared" si="11"/>
        <v>N</v>
      </c>
      <c r="U44" s="57" t="str">
        <f t="shared" si="12"/>
        <v/>
      </c>
      <c r="V44" s="88" t="str">
        <f t="shared" si="13"/>
        <v/>
      </c>
      <c r="W44" s="57" t="str">
        <f t="shared" si="14"/>
        <v/>
      </c>
      <c r="X44" s="91" t="str">
        <f t="shared" si="15"/>
        <v/>
      </c>
      <c r="Y44" s="58" t="str">
        <f t="shared" si="16"/>
        <v>No</v>
      </c>
      <c r="AA44" s="29" t="str">
        <f t="shared" si="17"/>
        <v>No</v>
      </c>
      <c r="AB44" s="29" t="str">
        <f t="shared" si="18"/>
        <v>No</v>
      </c>
      <c r="AC44" s="29" t="str">
        <f t="shared" si="19"/>
        <v>No</v>
      </c>
      <c r="AE44" s="29" t="str">
        <f t="shared" si="20"/>
        <v/>
      </c>
      <c r="AF44" s="29" t="str">
        <f t="shared" si="21"/>
        <v/>
      </c>
      <c r="AG44" s="29" t="str">
        <f t="shared" si="22"/>
        <v/>
      </c>
      <c r="AI44" s="33">
        <f>IF(C44="Yes",IF(Indicators!E44&lt;&gt;"", Indicators!E44,""),"")</f>
        <v>50.941176499999997</v>
      </c>
      <c r="AJ44" s="33">
        <f t="shared" si="23"/>
        <v>66.600000000000009</v>
      </c>
      <c r="AK44" s="62" t="str">
        <f>IF(Parameters!B$5="Percentile", IF(AJ44&lt;Parameters!C$5, "Y", "N"), IF(AI44&lt;Parameters!C$5, "Y", "N"))</f>
        <v>N</v>
      </c>
      <c r="AL44" s="33" t="str">
        <f>IF(C44="Yes", IF(Indicators!W44&lt;&gt;"", Indicators!W44, ""),"")</f>
        <v/>
      </c>
      <c r="AM44" s="33" t="str">
        <f t="shared" si="24"/>
        <v/>
      </c>
      <c r="AN44" s="33" t="str">
        <f>IF(AL44&lt;&gt;"", IF(Parameters!B$6="Percentile", IF(AM44&lt;Parameters!C$6, "Y", "N"), IF(AL44&lt;Parameters!C$6, "Y", "N")),"")</f>
        <v/>
      </c>
      <c r="AO44" s="47" t="str">
        <f t="shared" si="25"/>
        <v>N</v>
      </c>
      <c r="AQ44" s="33">
        <f>IF(C44="Yes", IF(Indicators!N44&lt;&gt;"", Indicators!N44,""),"")</f>
        <v>115.59233450000001</v>
      </c>
      <c r="AR44" s="33">
        <f t="shared" si="26"/>
        <v>61.6</v>
      </c>
      <c r="AS44" s="48" t="str">
        <f>IF(Parameters!B$7="Percentile", IF(AR44&lt;Parameters!C$7, "Y", "N"), IF(AQ44&lt;Parameters!C$7, "Y", "N"))</f>
        <v>N</v>
      </c>
      <c r="AU44" s="33">
        <f>IF(C44="Yes", IF(Indicators!X44&lt;&gt;"", Indicators!X44,""),"")</f>
        <v>10.18</v>
      </c>
      <c r="AV44" s="33">
        <f t="shared" si="27"/>
        <v>77.2</v>
      </c>
      <c r="AW44" s="48" t="str">
        <f>IF(Parameters!B$8="Percentile", IF(AV44&lt;Parameters!C$8, "Y", "N"), IF(AU44&gt;Parameters!C$8, "Y", "N"))</f>
        <v>N</v>
      </c>
      <c r="AY44" s="71" t="str">
        <f>IF(Indicators!F44&lt;&gt;"", IF(Indicators!F44&lt;Parameters!F$5, "Y", "N"), "")</f>
        <v>Y</v>
      </c>
      <c r="AZ44" s="71" t="str">
        <f>IF(Indicators!G44&lt;&gt;"", IF(Indicators!G44&lt;Parameters!G$5, "Y", "N"), "")</f>
        <v>Y</v>
      </c>
      <c r="BA44" s="71" t="str">
        <f>IF(Indicators!H44&lt;&gt;"", IF(Indicators!H44&lt;Parameters!H$5, "Y", "N"), "")</f>
        <v/>
      </c>
      <c r="BB44" s="71" t="str">
        <f>IF(Indicators!I44&lt;&gt;"", IF(Indicators!I44&lt;Parameters!I$5, "Y", "N"), "")</f>
        <v/>
      </c>
      <c r="BC44" s="71" t="str">
        <f>IF(Indicators!J44&lt;&gt;"", IF(Indicators!J44&lt;Parameters!J$5, "Y", "N"), "")</f>
        <v/>
      </c>
      <c r="BD44" s="71" t="str">
        <f>IF(Indicators!K44&lt;&gt;"", IF(Indicators!K44&lt;Parameters!K$5, "Y", "N"), "")</f>
        <v/>
      </c>
      <c r="BE44" s="71" t="str">
        <f>IF(Indicators!L44&lt;&gt;"", IF(Indicators!L44&lt;Parameters!L$5, "Y", "N"), "")</f>
        <v>Y</v>
      </c>
      <c r="BF44" s="71" t="str">
        <f>IF(Indicators!M44&lt;&gt;"", IF(Indicators!M44&lt;Parameters!M$5, "Y", "N"), "")</f>
        <v>Y</v>
      </c>
      <c r="BG44" s="29" t="str">
        <f>IF(Indicators!Q44&lt;&gt;"", IF(Indicators!Q44&lt;Parameters!H$6, "Y", "N"), "")</f>
        <v/>
      </c>
      <c r="BH44" s="29">
        <f t="shared" si="28"/>
        <v>4</v>
      </c>
      <c r="BI44" s="47" t="str">
        <f>IF(K44="No",IF(BH44&gt;=Parameters!C$12, "Y", "N"), "")</f>
        <v>Y</v>
      </c>
      <c r="BK44" s="78">
        <f>IF(AND($BI44="Y", Indicators!O44&lt;&gt;""), _xlfn.PERCENTRANK.EXC(Indicators!O$2:O$210, Indicators!O44)*100, "")</f>
        <v>35.4</v>
      </c>
      <c r="BL44" s="78">
        <f>IF(AND($BI44="Y", Indicators!P44&lt;&gt;""), _xlfn.PERCENTRANK.EXC(Indicators!P$2:P$210, Indicators!P44)*100, "")</f>
        <v>62.4</v>
      </c>
      <c r="BM44" s="78" t="str">
        <f>IF(AND($BI44="Y", Indicators!Q44&lt;&gt;""), _xlfn.PERCENTRANK.EXC(Indicators!Q$2:Q$210, Indicators!Q44)*100, "")</f>
        <v/>
      </c>
      <c r="BN44" s="78" t="str">
        <f>IF(AND($BI44="Y", Indicators!R44&lt;&gt;""), _xlfn.PERCENTRANK.EXC(Indicators!R$2:R$210, Indicators!R44)*100, "")</f>
        <v/>
      </c>
      <c r="BO44" s="78" t="str">
        <f>IF(AND($BI44="Y", Indicators!S44&lt;&gt;""), _xlfn.PERCENTRANK.EXC(Indicators!S$2:S$210, Indicators!S44)*100, "")</f>
        <v/>
      </c>
      <c r="BP44" s="78" t="str">
        <f>IF(AND($BI44="Y", Indicators!T44&lt;&gt;""), _xlfn.PERCENTRANK.EXC(Indicators!T$2:T$210, Indicators!T44)*100, "")</f>
        <v/>
      </c>
      <c r="BQ44" s="78">
        <f>IF(AND($BI44="Y", Indicators!U44&lt;&gt;""), _xlfn.PERCENTRANK.EXC(Indicators!U$2:U$210, Indicators!U44)*100, "")</f>
        <v>64.2</v>
      </c>
      <c r="BR44" s="78">
        <f>IF(AND($BI44="Y", Indicators!V44&lt;&gt;""), _xlfn.PERCENTRANK.EXC(Indicators!V$2:V$210, Indicators!V44)*100, "")</f>
        <v>60.6</v>
      </c>
      <c r="BS44" s="81">
        <f t="shared" si="29"/>
        <v>0</v>
      </c>
      <c r="BT44" s="84" t="str">
        <f>IF(BI44="Y", IF(BS44&gt;=Parameters!C$13, "Y", "N"), "")</f>
        <v>N</v>
      </c>
      <c r="BU44" s="29"/>
      <c r="BV44" s="33" t="str">
        <f>IF(BT44="Y", Indicators!X44, "")</f>
        <v/>
      </c>
      <c r="BW44" s="47" t="str">
        <f>IF(BV44&lt;&gt;"", IF(BV44&gt;Parameters!C$14,"Y", "N"), "")</f>
        <v/>
      </c>
      <c r="BY44" s="72" t="str">
        <f>IF(Indicators!F44&lt;&gt;"", IF(Indicators!F44&lt;Parameters!F$18, "Y", "N"), "")</f>
        <v>N</v>
      </c>
      <c r="BZ44" s="72" t="str">
        <f>IF(Indicators!G44&lt;&gt;"", IF(Indicators!G44&lt;Parameters!G$18, "Y", "N"), "")</f>
        <v>Y</v>
      </c>
      <c r="CA44" s="72" t="str">
        <f>IF(Indicators!H44&lt;&gt;"", IF(Indicators!H44&lt;Parameters!H$18, "Y", "N"), "")</f>
        <v/>
      </c>
      <c r="CB44" s="72" t="str">
        <f>IF(Indicators!I44&lt;&gt;"", IF(Indicators!I44&lt;Parameters!I$18, "Y", "N"), "")</f>
        <v/>
      </c>
      <c r="CC44" s="72" t="str">
        <f>IF(Indicators!J44&lt;&gt;"", IF(Indicators!J44&lt;Parameters!J$18, "Y", "N"), "")</f>
        <v/>
      </c>
      <c r="CD44" s="72" t="str">
        <f>IF(Indicators!K44&lt;&gt;"", IF(Indicators!K44&lt;Parameters!K$18, "Y", "N"), "")</f>
        <v/>
      </c>
      <c r="CE44" s="72" t="str">
        <f>IF(Indicators!L44&lt;&gt;"", IF(Indicators!L44&lt;Parameters!L$18, "Y", "N"), "")</f>
        <v>N</v>
      </c>
      <c r="CF44" s="72" t="str">
        <f>IF(Indicators!M44&lt;&gt;"", IF(Indicators!M44&lt;Parameters!M$18, "Y", "N"), "")</f>
        <v>N</v>
      </c>
      <c r="CG44" s="29" t="str">
        <f>IF(Indicators!Q44&lt;&gt;"", IF(Indicators!Q44&lt;Parameters!H$19, "Y", "N"), "")</f>
        <v/>
      </c>
      <c r="CH44" s="29">
        <f t="shared" si="30"/>
        <v>1</v>
      </c>
      <c r="CI44" s="47" t="str">
        <f>IF(AND(K44="No",R44="No"),IF(CH44&gt;=Parameters!C$18, "Y", "N"), "")</f>
        <v>N</v>
      </c>
      <c r="CJ44" s="29"/>
      <c r="CK44" s="29" t="str">
        <f>IF(AND($CI44="Y", Indicators!O44&lt;&gt;""), IF(Indicators!O44&lt;Parameters!F$20, "Y", "N"),"")</f>
        <v/>
      </c>
      <c r="CL44" s="29" t="str">
        <f>IF(AND($CI44="Y", Indicators!P44&lt;&gt;""), IF(Indicators!P44&lt;Parameters!G$20, "Y", "N"),"")</f>
        <v/>
      </c>
      <c r="CM44" s="29" t="str">
        <f>IF(AND($CI44="Y", Indicators!Q44&lt;&gt;""), IF(Indicators!Q44&lt;Parameters!H$20, "Y", "N"),"")</f>
        <v/>
      </c>
      <c r="CN44" s="29" t="str">
        <f>IF(AND($CI44="Y", Indicators!R44&lt;&gt;""), IF(Indicators!R44&lt;Parameters!I$20, "Y", "N"),"")</f>
        <v/>
      </c>
      <c r="CO44" s="29" t="str">
        <f>IF(AND($CI44="Y", Indicators!S44&lt;&gt;""), IF(Indicators!S44&lt;Parameters!J$20, "Y", "N"),"")</f>
        <v/>
      </c>
      <c r="CP44" s="29" t="str">
        <f>IF(AND($CI44="Y", Indicators!T44&lt;&gt;""), IF(Indicators!T44&lt;Parameters!K$20, "Y", "N"),"")</f>
        <v/>
      </c>
      <c r="CQ44" s="29" t="str">
        <f>IF(AND($CI44="Y", Indicators!U44&lt;&gt;""), IF(Indicators!U44&lt;Parameters!L$20, "Y", "N"),"")</f>
        <v/>
      </c>
      <c r="CR44" s="29" t="str">
        <f>IF(AND($CI44="Y", Indicators!V44&lt;&gt;""), IF(Indicators!V44&lt;Parameters!M$20, "Y", "N"),"")</f>
        <v/>
      </c>
      <c r="CS44" s="81" t="str">
        <f t="shared" si="31"/>
        <v/>
      </c>
      <c r="CT44" s="84" t="str">
        <f>IF(CI44="Y", IF(CS44&gt;=Parameters!C$19, "Y", "N"), "")</f>
        <v/>
      </c>
      <c r="CU44" s="29" t="str">
        <f>IF($H44="Yes",#REF!, "")</f>
        <v/>
      </c>
      <c r="CV44" s="78" t="str">
        <f>IF(CT44="Y", Indicators!X44, "")</f>
        <v/>
      </c>
      <c r="CW44" s="34" t="str">
        <f>IF(CV44&lt;&gt;"",IF(CV44&gt;Parameters!C63,"Y","N"), "")</f>
        <v/>
      </c>
      <c r="CY44" s="33" t="str">
        <f>IF($K44="Yes", IF(Indicators!F44&lt;&gt;"", Indicators!F44, ""), "")</f>
        <v/>
      </c>
      <c r="CZ44" s="33" t="str">
        <f>IF($K44="Yes", IF(Indicators!G44&lt;&gt;"", Indicators!G44, ""), "")</f>
        <v/>
      </c>
      <c r="DA44" s="33" t="str">
        <f>IF($K44="Yes", IF(Indicators!H44&lt;&gt;"", Indicators!H44, ""), "")</f>
        <v/>
      </c>
      <c r="DB44" s="33" t="str">
        <f>IF($K44="Yes", IF(Indicators!I44&lt;&gt;"", Indicators!I44, ""), "")</f>
        <v/>
      </c>
      <c r="DC44" s="33" t="str">
        <f>IF($K44="Yes", IF(Indicators!J44&lt;&gt;"", Indicators!J44, ""), "")</f>
        <v/>
      </c>
      <c r="DD44" s="33" t="str">
        <f>IF($K44="Yes", IF(Indicators!K44&lt;&gt;"", Indicators!K44, ""), "")</f>
        <v/>
      </c>
      <c r="DE44" s="33" t="str">
        <f>IF($K44="Yes", IF(Indicators!L44&lt;&gt;"", Indicators!L44, ""), "")</f>
        <v/>
      </c>
      <c r="DF44" s="33" t="str">
        <f>IF($K44="Yes", IF(Indicators!M44&lt;&gt;"", Indicators!M44, ""), "")</f>
        <v/>
      </c>
      <c r="DH44" s="33" t="str">
        <f>IF($K44="Yes", IF(Indicators!W44&lt;&gt;"", Indicators!W44, ""), "")</f>
        <v/>
      </c>
      <c r="DJ44" s="33" t="str">
        <f>IF($K44="Yes", IF(Indicators!O44&lt;&gt;"", Indicators!O44, ""), "")</f>
        <v/>
      </c>
      <c r="DK44" s="33" t="str">
        <f>IF($K44="Yes", IF(Indicators!P44&lt;&gt;"", Indicators!P44, ""), "")</f>
        <v/>
      </c>
      <c r="DL44" s="33" t="str">
        <f>IF($K44="Yes", IF(Indicators!Q44&lt;&gt;"", Indicators!Q44, ""), "")</f>
        <v/>
      </c>
      <c r="DM44" s="33" t="str">
        <f>IF($K44="Yes", IF(Indicators!R44&lt;&gt;"", Indicators!R44, ""), "")</f>
        <v/>
      </c>
      <c r="DN44" s="33" t="str">
        <f>IF($K44="Yes", IF(Indicators!S44&lt;&gt;"", Indicators!S44, ""), "")</f>
        <v/>
      </c>
      <c r="DO44" s="33" t="str">
        <f>IF($K44="Yes", IF(Indicators!T44&lt;&gt;"", Indicators!T44, ""), "")</f>
        <v/>
      </c>
      <c r="DP44" s="33" t="str">
        <f>IF($K44="Yes", IF(Indicators!U44&lt;&gt;"", Indicators!U44, ""), "")</f>
        <v/>
      </c>
      <c r="DQ44" s="33" t="str">
        <f>IF($K44="Yes", IF(Indicators!V44&lt;&gt;"", Indicators!V44, ""), "")</f>
        <v/>
      </c>
      <c r="DS44" s="29" t="str">
        <f>IF($K44="Yes", IF(Indicators!X44&lt;&gt;"", Indicators!X44, ""), "")</f>
        <v/>
      </c>
    </row>
    <row r="45" spans="1:123" x14ac:dyDescent="0.25">
      <c r="A45" s="56" t="str">
        <f>Indicators!A45</f>
        <v>District1010</v>
      </c>
      <c r="B45" s="56" t="str">
        <f>Indicators!B45</f>
        <v>School 2</v>
      </c>
      <c r="C45" s="57" t="str">
        <f>Indicators!D45</f>
        <v>No</v>
      </c>
      <c r="D45" s="64" t="str">
        <f>IF(AK45="Y", IF(Parameters!B$5="Percentile", Identification!AJ45,Identification!AI45), "")</f>
        <v/>
      </c>
      <c r="E45" s="64" t="str">
        <f>IF(AN45="Y", IF(Parameters!B$6="Percentile", AM45, AL45), "")</f>
        <v/>
      </c>
      <c r="F45" s="57" t="str">
        <f t="shared" si="0"/>
        <v/>
      </c>
      <c r="G45" s="64" t="str">
        <f>IF(AND(F45="Y", AS45="Y"), IF(Parameters!B$7="Percentile", AR45,AQ45), "")</f>
        <v/>
      </c>
      <c r="H45" s="57" t="str">
        <f t="shared" si="1"/>
        <v/>
      </c>
      <c r="I45" s="64" t="str">
        <f>IF(AND(H45="Y", AW45="Y"), IF(Parameters!B$7="Percentile", AV45,AU45), "")</f>
        <v/>
      </c>
      <c r="J45" s="65" t="str">
        <f t="shared" si="2"/>
        <v/>
      </c>
      <c r="K45" s="57" t="str">
        <f t="shared" si="3"/>
        <v>No</v>
      </c>
      <c r="L45" s="87">
        <f t="shared" si="4"/>
        <v>4</v>
      </c>
      <c r="M45" s="57" t="str">
        <f>Identification!BI45</f>
        <v>Y</v>
      </c>
      <c r="N45" s="87" t="str">
        <f t="shared" si="5"/>
        <v/>
      </c>
      <c r="O45" s="88" t="str">
        <f t="shared" si="6"/>
        <v>N</v>
      </c>
      <c r="P45" s="57" t="str">
        <f t="shared" si="7"/>
        <v/>
      </c>
      <c r="Q45" s="57" t="str">
        <f t="shared" si="8"/>
        <v/>
      </c>
      <c r="R45" s="57" t="str">
        <f t="shared" si="9"/>
        <v>No</v>
      </c>
      <c r="S45" s="57">
        <f t="shared" si="10"/>
        <v>2</v>
      </c>
      <c r="T45" s="57" t="str">
        <f t="shared" si="11"/>
        <v>Y</v>
      </c>
      <c r="U45" s="57" t="str">
        <f t="shared" si="12"/>
        <v/>
      </c>
      <c r="V45" s="88" t="str">
        <f t="shared" si="13"/>
        <v>N</v>
      </c>
      <c r="W45" s="57" t="str">
        <f t="shared" si="14"/>
        <v/>
      </c>
      <c r="X45" s="91" t="str">
        <f t="shared" si="15"/>
        <v/>
      </c>
      <c r="Y45" s="58" t="str">
        <f t="shared" si="16"/>
        <v>No</v>
      </c>
      <c r="AA45" s="29" t="str">
        <f t="shared" si="17"/>
        <v/>
      </c>
      <c r="AB45" s="29" t="str">
        <f t="shared" si="18"/>
        <v/>
      </c>
      <c r="AC45" s="29" t="str">
        <f t="shared" si="19"/>
        <v/>
      </c>
      <c r="AE45" s="29" t="str">
        <f t="shared" si="20"/>
        <v>No</v>
      </c>
      <c r="AF45" s="29" t="str">
        <f t="shared" si="21"/>
        <v>No</v>
      </c>
      <c r="AG45" s="29" t="str">
        <f t="shared" si="22"/>
        <v>No</v>
      </c>
      <c r="AI45" s="33" t="str">
        <f>IF(C45="Yes",IF(Indicators!E45&lt;&gt;"", Indicators!E45,""),"")</f>
        <v/>
      </c>
      <c r="AJ45" s="33" t="str">
        <f t="shared" si="23"/>
        <v/>
      </c>
      <c r="AK45" s="62" t="str">
        <f>IF(Parameters!B$5="Percentile", IF(AJ45&lt;Parameters!C$5, "Y", "N"), IF(AI45&lt;Parameters!C$5, "Y", "N"))</f>
        <v>N</v>
      </c>
      <c r="AL45" s="33" t="str">
        <f>IF(C45="Yes", IF(Indicators!W45&lt;&gt;"", Indicators!W45, ""),"")</f>
        <v/>
      </c>
      <c r="AM45" s="33" t="str">
        <f t="shared" si="24"/>
        <v/>
      </c>
      <c r="AN45" s="33" t="str">
        <f>IF(AL45&lt;&gt;"", IF(Parameters!B$6="Percentile", IF(AM45&lt;Parameters!C$6, "Y", "N"), IF(AL45&lt;Parameters!C$6, "Y", "N")),"")</f>
        <v/>
      </c>
      <c r="AO45" s="47" t="str">
        <f t="shared" si="25"/>
        <v>N</v>
      </c>
      <c r="AQ45" s="33" t="str">
        <f>IF(C45="Yes", IF(Indicators!N45&lt;&gt;"", Indicators!N45,""),"")</f>
        <v/>
      </c>
      <c r="AR45" s="33" t="str">
        <f t="shared" si="26"/>
        <v/>
      </c>
      <c r="AS45" s="48" t="str">
        <f>IF(Parameters!B$7="Percentile", IF(AR45&lt;Parameters!C$7, "Y", "N"), IF(AQ45&lt;Parameters!C$7, "Y", "N"))</f>
        <v>N</v>
      </c>
      <c r="AU45" s="33" t="str">
        <f>IF(C45="Yes", IF(Indicators!X45&lt;&gt;"", Indicators!X45,""),"")</f>
        <v/>
      </c>
      <c r="AV45" s="33" t="str">
        <f t="shared" si="27"/>
        <v/>
      </c>
      <c r="AW45" s="48" t="str">
        <f>IF(Parameters!B$8="Percentile", IF(AV45&lt;Parameters!C$8, "Y", "N"), IF(AU45&gt;Parameters!C$8, "Y", "N"))</f>
        <v>N</v>
      </c>
      <c r="AY45" s="71" t="str">
        <f>IF(Indicators!F45&lt;&gt;"", IF(Indicators!F45&lt;Parameters!F$5, "Y", "N"), "")</f>
        <v>Y</v>
      </c>
      <c r="AZ45" s="71" t="str">
        <f>IF(Indicators!G45&lt;&gt;"", IF(Indicators!G45&lt;Parameters!G$5, "Y", "N"), "")</f>
        <v>Y</v>
      </c>
      <c r="BA45" s="71" t="str">
        <f>IF(Indicators!H45&lt;&gt;"", IF(Indicators!H45&lt;Parameters!H$5, "Y", "N"), "")</f>
        <v/>
      </c>
      <c r="BB45" s="71" t="str">
        <f>IF(Indicators!I45&lt;&gt;"", IF(Indicators!I45&lt;Parameters!I$5, "Y", "N"), "")</f>
        <v/>
      </c>
      <c r="BC45" s="71" t="str">
        <f>IF(Indicators!J45&lt;&gt;"", IF(Indicators!J45&lt;Parameters!J$5, "Y", "N"), "")</f>
        <v/>
      </c>
      <c r="BD45" s="71" t="str">
        <f>IF(Indicators!K45&lt;&gt;"", IF(Indicators!K45&lt;Parameters!K$5, "Y", "N"), "")</f>
        <v/>
      </c>
      <c r="BE45" s="71" t="str">
        <f>IF(Indicators!L45&lt;&gt;"", IF(Indicators!L45&lt;Parameters!L$5, "Y", "N"), "")</f>
        <v>Y</v>
      </c>
      <c r="BF45" s="71" t="str">
        <f>IF(Indicators!M45&lt;&gt;"", IF(Indicators!M45&lt;Parameters!M$5, "Y", "N"), "")</f>
        <v>Y</v>
      </c>
      <c r="BG45" s="29" t="str">
        <f>IF(Indicators!Q45&lt;&gt;"", IF(Indicators!Q45&lt;Parameters!H$6, "Y", "N"), "")</f>
        <v/>
      </c>
      <c r="BH45" s="29">
        <f t="shared" si="28"/>
        <v>4</v>
      </c>
      <c r="BI45" s="47" t="str">
        <f>IF(K45="No",IF(BH45&gt;=Parameters!C$12, "Y", "N"), "")</f>
        <v>Y</v>
      </c>
      <c r="BK45" s="78">
        <f>IF(AND($BI45="Y", Indicators!O45&lt;&gt;""), _xlfn.PERCENTRANK.EXC(Indicators!O$2:O$210, Indicators!O45)*100, "")</f>
        <v>64.5</v>
      </c>
      <c r="BL45" s="78">
        <f>IF(AND($BI45="Y", Indicators!P45&lt;&gt;""), _xlfn.PERCENTRANK.EXC(Indicators!P$2:P$210, Indicators!P45)*100, "")</f>
        <v>61</v>
      </c>
      <c r="BM45" s="78" t="str">
        <f>IF(AND($BI45="Y", Indicators!Q45&lt;&gt;""), _xlfn.PERCENTRANK.EXC(Indicators!Q$2:Q$210, Indicators!Q45)*100, "")</f>
        <v/>
      </c>
      <c r="BN45" s="78" t="str">
        <f>IF(AND($BI45="Y", Indicators!R45&lt;&gt;""), _xlfn.PERCENTRANK.EXC(Indicators!R$2:R$210, Indicators!R45)*100, "")</f>
        <v/>
      </c>
      <c r="BO45" s="78" t="str">
        <f>IF(AND($BI45="Y", Indicators!S45&lt;&gt;""), _xlfn.PERCENTRANK.EXC(Indicators!S$2:S$210, Indicators!S45)*100, "")</f>
        <v/>
      </c>
      <c r="BP45" s="78" t="str">
        <f>IF(AND($BI45="Y", Indicators!T45&lt;&gt;""), _xlfn.PERCENTRANK.EXC(Indicators!T$2:T$210, Indicators!T45)*100, "")</f>
        <v/>
      </c>
      <c r="BQ45" s="78">
        <f>IF(AND($BI45="Y", Indicators!U45&lt;&gt;""), _xlfn.PERCENTRANK.EXC(Indicators!U$2:U$210, Indicators!U45)*100, "")</f>
        <v>50</v>
      </c>
      <c r="BR45" s="78">
        <f>IF(AND($BI45="Y", Indicators!V45&lt;&gt;""), _xlfn.PERCENTRANK.EXC(Indicators!V$2:V$210, Indicators!V45)*100, "")</f>
        <v>60.099999999999994</v>
      </c>
      <c r="BS45" s="81">
        <f t="shared" si="29"/>
        <v>0</v>
      </c>
      <c r="BT45" s="84" t="str">
        <f>IF(BI45="Y", IF(BS45&gt;=Parameters!C$13, "Y", "N"), "")</f>
        <v>N</v>
      </c>
      <c r="BU45" s="29"/>
      <c r="BV45" s="33" t="str">
        <f>IF(BT45="Y", Indicators!X45, "")</f>
        <v/>
      </c>
      <c r="BW45" s="47" t="str">
        <f>IF(BV45&lt;&gt;"", IF(BV45&gt;Parameters!C$14,"Y", "N"), "")</f>
        <v/>
      </c>
      <c r="BY45" s="72" t="str">
        <f>IF(Indicators!F45&lt;&gt;"", IF(Indicators!F45&lt;Parameters!F$18, "Y", "N"), "")</f>
        <v>N</v>
      </c>
      <c r="BZ45" s="72" t="str">
        <f>IF(Indicators!G45&lt;&gt;"", IF(Indicators!G45&lt;Parameters!G$18, "Y", "N"), "")</f>
        <v>Y</v>
      </c>
      <c r="CA45" s="72" t="str">
        <f>IF(Indicators!H45&lt;&gt;"", IF(Indicators!H45&lt;Parameters!H$18, "Y", "N"), "")</f>
        <v/>
      </c>
      <c r="CB45" s="72" t="str">
        <f>IF(Indicators!I45&lt;&gt;"", IF(Indicators!I45&lt;Parameters!I$18, "Y", "N"), "")</f>
        <v/>
      </c>
      <c r="CC45" s="72" t="str">
        <f>IF(Indicators!J45&lt;&gt;"", IF(Indicators!J45&lt;Parameters!J$18, "Y", "N"), "")</f>
        <v/>
      </c>
      <c r="CD45" s="72" t="str">
        <f>IF(Indicators!K45&lt;&gt;"", IF(Indicators!K45&lt;Parameters!K$18, "Y", "N"), "")</f>
        <v/>
      </c>
      <c r="CE45" s="72" t="str">
        <f>IF(Indicators!L45&lt;&gt;"", IF(Indicators!L45&lt;Parameters!L$18, "Y", "N"), "")</f>
        <v>N</v>
      </c>
      <c r="CF45" s="72" t="str">
        <f>IF(Indicators!M45&lt;&gt;"", IF(Indicators!M45&lt;Parameters!M$18, "Y", "N"), "")</f>
        <v>Y</v>
      </c>
      <c r="CG45" s="29" t="str">
        <f>IF(Indicators!Q45&lt;&gt;"", IF(Indicators!Q45&lt;Parameters!H$19, "Y", "N"), "")</f>
        <v/>
      </c>
      <c r="CH45" s="29">
        <f t="shared" si="30"/>
        <v>2</v>
      </c>
      <c r="CI45" s="47" t="str">
        <f>IF(AND(K45="No",R45="No"),IF(CH45&gt;=Parameters!C$18, "Y", "N"), "")</f>
        <v>Y</v>
      </c>
      <c r="CJ45" s="29"/>
      <c r="CK45" s="29" t="str">
        <f>IF(AND($CI45="Y", Indicators!O45&lt;&gt;""), IF(Indicators!O45&lt;Parameters!F$20, "Y", "N"),"")</f>
        <v>N</v>
      </c>
      <c r="CL45" s="29" t="str">
        <f>IF(AND($CI45="Y", Indicators!P45&lt;&gt;""), IF(Indicators!P45&lt;Parameters!G$20, "Y", "N"),"")</f>
        <v>Y</v>
      </c>
      <c r="CM45" s="29" t="str">
        <f>IF(AND($CI45="Y", Indicators!Q45&lt;&gt;""), IF(Indicators!Q45&lt;Parameters!H$20, "Y", "N"),"")</f>
        <v/>
      </c>
      <c r="CN45" s="29" t="str">
        <f>IF(AND($CI45="Y", Indicators!R45&lt;&gt;""), IF(Indicators!R45&lt;Parameters!I$20, "Y", "N"),"")</f>
        <v/>
      </c>
      <c r="CO45" s="29" t="str">
        <f>IF(AND($CI45="Y", Indicators!S45&lt;&gt;""), IF(Indicators!S45&lt;Parameters!J$20, "Y", "N"),"")</f>
        <v/>
      </c>
      <c r="CP45" s="29" t="str">
        <f>IF(AND($CI45="Y", Indicators!T45&lt;&gt;""), IF(Indicators!T45&lt;Parameters!K$20, "Y", "N"),"")</f>
        <v/>
      </c>
      <c r="CQ45" s="29" t="str">
        <f>IF(AND($CI45="Y", Indicators!U45&lt;&gt;""), IF(Indicators!U45&lt;Parameters!L$20, "Y", "N"),"")</f>
        <v>N</v>
      </c>
      <c r="CR45" s="29" t="str">
        <f>IF(AND($CI45="Y", Indicators!V45&lt;&gt;""), IF(Indicators!V45&lt;Parameters!M$20, "Y", "N"),"")</f>
        <v>N</v>
      </c>
      <c r="CS45" s="81">
        <f t="shared" si="31"/>
        <v>1</v>
      </c>
      <c r="CT45" s="84" t="str">
        <f>IF(CI45="Y", IF(CS45&gt;=Parameters!C$19, "Y", "N"), "")</f>
        <v>N</v>
      </c>
      <c r="CU45" s="29" t="str">
        <f>IF($H45="Yes",#REF!, "")</f>
        <v/>
      </c>
      <c r="CV45" s="78" t="str">
        <f>IF(CT45="Y", Indicators!X45, "")</f>
        <v/>
      </c>
      <c r="CW45" s="34" t="str">
        <f>IF(CV45&lt;&gt;"",IF(CV45&gt;Parameters!C64,"Y","N"), "")</f>
        <v/>
      </c>
      <c r="CY45" s="33" t="str">
        <f>IF($K45="Yes", IF(Indicators!F45&lt;&gt;"", Indicators!F45, ""), "")</f>
        <v/>
      </c>
      <c r="CZ45" s="33" t="str">
        <f>IF($K45="Yes", IF(Indicators!G45&lt;&gt;"", Indicators!G45, ""), "")</f>
        <v/>
      </c>
      <c r="DA45" s="33" t="str">
        <f>IF($K45="Yes", IF(Indicators!H45&lt;&gt;"", Indicators!H45, ""), "")</f>
        <v/>
      </c>
      <c r="DB45" s="33" t="str">
        <f>IF($K45="Yes", IF(Indicators!I45&lt;&gt;"", Indicators!I45, ""), "")</f>
        <v/>
      </c>
      <c r="DC45" s="33" t="str">
        <f>IF($K45="Yes", IF(Indicators!J45&lt;&gt;"", Indicators!J45, ""), "")</f>
        <v/>
      </c>
      <c r="DD45" s="33" t="str">
        <f>IF($K45="Yes", IF(Indicators!K45&lt;&gt;"", Indicators!K45, ""), "")</f>
        <v/>
      </c>
      <c r="DE45" s="33" t="str">
        <f>IF($K45="Yes", IF(Indicators!L45&lt;&gt;"", Indicators!L45, ""), "")</f>
        <v/>
      </c>
      <c r="DF45" s="33" t="str">
        <f>IF($K45="Yes", IF(Indicators!M45&lt;&gt;"", Indicators!M45, ""), "")</f>
        <v/>
      </c>
      <c r="DH45" s="33" t="str">
        <f>IF($K45="Yes", IF(Indicators!W45&lt;&gt;"", Indicators!W45, ""), "")</f>
        <v/>
      </c>
      <c r="DJ45" s="33" t="str">
        <f>IF($K45="Yes", IF(Indicators!O45&lt;&gt;"", Indicators!O45, ""), "")</f>
        <v/>
      </c>
      <c r="DK45" s="33" t="str">
        <f>IF($K45="Yes", IF(Indicators!P45&lt;&gt;"", Indicators!P45, ""), "")</f>
        <v/>
      </c>
      <c r="DL45" s="33" t="str">
        <f>IF($K45="Yes", IF(Indicators!Q45&lt;&gt;"", Indicators!Q45, ""), "")</f>
        <v/>
      </c>
      <c r="DM45" s="33" t="str">
        <f>IF($K45="Yes", IF(Indicators!R45&lt;&gt;"", Indicators!R45, ""), "")</f>
        <v/>
      </c>
      <c r="DN45" s="33" t="str">
        <f>IF($K45="Yes", IF(Indicators!S45&lt;&gt;"", Indicators!S45, ""), "")</f>
        <v/>
      </c>
      <c r="DO45" s="33" t="str">
        <f>IF($K45="Yes", IF(Indicators!T45&lt;&gt;"", Indicators!T45, ""), "")</f>
        <v/>
      </c>
      <c r="DP45" s="33" t="str">
        <f>IF($K45="Yes", IF(Indicators!U45&lt;&gt;"", Indicators!U45, ""), "")</f>
        <v/>
      </c>
      <c r="DQ45" s="33" t="str">
        <f>IF($K45="Yes", IF(Indicators!V45&lt;&gt;"", Indicators!V45, ""), "")</f>
        <v/>
      </c>
      <c r="DS45" s="29" t="str">
        <f>IF($K45="Yes", IF(Indicators!X45&lt;&gt;"", Indicators!X45, ""), "")</f>
        <v/>
      </c>
    </row>
    <row r="46" spans="1:123" x14ac:dyDescent="0.25">
      <c r="A46" s="56" t="str">
        <f>Indicators!A46</f>
        <v>District1011</v>
      </c>
      <c r="B46" s="56" t="str">
        <f>Indicators!B46</f>
        <v>School 1</v>
      </c>
      <c r="C46" s="57" t="str">
        <f>Indicators!D46</f>
        <v>Yes</v>
      </c>
      <c r="D46" s="64" t="str">
        <f>IF(AK46="Y", IF(Parameters!B$5="Percentile", Identification!AJ46,Identification!AI46), "")</f>
        <v/>
      </c>
      <c r="E46" s="64" t="str">
        <f>IF(AN46="Y", IF(Parameters!B$6="Percentile", AM46, AL46), "")</f>
        <v/>
      </c>
      <c r="F46" s="57" t="str">
        <f t="shared" si="0"/>
        <v>N</v>
      </c>
      <c r="G46" s="64" t="str">
        <f>IF(AND(F46="Y", AS46="Y"), IF(Parameters!B$7="Percentile", AR46,AQ46), "")</f>
        <v/>
      </c>
      <c r="H46" s="57" t="str">
        <f t="shared" si="1"/>
        <v/>
      </c>
      <c r="I46" s="64" t="str">
        <f>IF(AND(H46="Y", AW46="Y"), IF(Parameters!B$7="Percentile", AV46,AU46), "")</f>
        <v/>
      </c>
      <c r="J46" s="65" t="str">
        <f t="shared" si="2"/>
        <v/>
      </c>
      <c r="K46" s="57" t="str">
        <f t="shared" si="3"/>
        <v>No</v>
      </c>
      <c r="L46" s="87" t="str">
        <f t="shared" si="4"/>
        <v/>
      </c>
      <c r="M46" s="57" t="str">
        <f>Identification!BI46</f>
        <v>N</v>
      </c>
      <c r="N46" s="87" t="str">
        <f t="shared" si="5"/>
        <v/>
      </c>
      <c r="O46" s="88" t="str">
        <f t="shared" si="6"/>
        <v/>
      </c>
      <c r="P46" s="57" t="str">
        <f t="shared" si="7"/>
        <v/>
      </c>
      <c r="Q46" s="57" t="str">
        <f t="shared" si="8"/>
        <v/>
      </c>
      <c r="R46" s="57" t="str">
        <f t="shared" si="9"/>
        <v>No</v>
      </c>
      <c r="S46" s="57" t="str">
        <f t="shared" si="10"/>
        <v/>
      </c>
      <c r="T46" s="57" t="str">
        <f t="shared" si="11"/>
        <v>N</v>
      </c>
      <c r="U46" s="57" t="str">
        <f t="shared" si="12"/>
        <v/>
      </c>
      <c r="V46" s="88" t="str">
        <f t="shared" si="13"/>
        <v/>
      </c>
      <c r="W46" s="57" t="str">
        <f t="shared" si="14"/>
        <v/>
      </c>
      <c r="X46" s="91" t="str">
        <f t="shared" si="15"/>
        <v/>
      </c>
      <c r="Y46" s="58" t="str">
        <f t="shared" si="16"/>
        <v>No</v>
      </c>
      <c r="AA46" s="29" t="str">
        <f t="shared" si="17"/>
        <v>No</v>
      </c>
      <c r="AB46" s="29" t="str">
        <f t="shared" si="18"/>
        <v>No</v>
      </c>
      <c r="AC46" s="29" t="str">
        <f t="shared" si="19"/>
        <v>No</v>
      </c>
      <c r="AE46" s="29" t="str">
        <f t="shared" si="20"/>
        <v/>
      </c>
      <c r="AF46" s="29" t="str">
        <f t="shared" si="21"/>
        <v/>
      </c>
      <c r="AG46" s="29" t="str">
        <f t="shared" si="22"/>
        <v/>
      </c>
      <c r="AI46" s="33">
        <f>IF(C46="Yes",IF(Indicators!E46&lt;&gt;"", Indicators!E46,""),"")</f>
        <v>58.024691400000002</v>
      </c>
      <c r="AJ46" s="33">
        <f t="shared" si="23"/>
        <v>86.3</v>
      </c>
      <c r="AK46" s="62" t="str">
        <f>IF(Parameters!B$5="Percentile", IF(AJ46&lt;Parameters!C$5, "Y", "N"), IF(AI46&lt;Parameters!C$5, "Y", "N"))</f>
        <v>N</v>
      </c>
      <c r="AL46" s="33" t="str">
        <f>IF(C46="Yes", IF(Indicators!W46&lt;&gt;"", Indicators!W46, ""),"")</f>
        <v/>
      </c>
      <c r="AM46" s="33" t="str">
        <f t="shared" si="24"/>
        <v/>
      </c>
      <c r="AN46" s="33" t="str">
        <f>IF(AL46&lt;&gt;"", IF(Parameters!B$6="Percentile", IF(AM46&lt;Parameters!C$6, "Y", "N"), IF(AL46&lt;Parameters!C$6, "Y", "N")),"")</f>
        <v/>
      </c>
      <c r="AO46" s="47" t="str">
        <f t="shared" si="25"/>
        <v>N</v>
      </c>
      <c r="AQ46" s="33">
        <f>IF(C46="Yes", IF(Indicators!N46&lt;&gt;"", Indicators!N46,""),"")</f>
        <v>99.242424200000002</v>
      </c>
      <c r="AR46" s="33">
        <f t="shared" si="26"/>
        <v>21.9</v>
      </c>
      <c r="AS46" s="48" t="str">
        <f>IF(Parameters!B$7="Percentile", IF(AR46&lt;Parameters!C$7, "Y", "N"), IF(AQ46&lt;Parameters!C$7, "Y", "N"))</f>
        <v>Y</v>
      </c>
      <c r="AU46" s="33">
        <f>IF(C46="Yes", IF(Indicators!X46&lt;&gt;"", Indicators!X46,""),"")</f>
        <v>11.46</v>
      </c>
      <c r="AV46" s="33">
        <f t="shared" si="27"/>
        <v>66.5</v>
      </c>
      <c r="AW46" s="48" t="str">
        <f>IF(Parameters!B$8="Percentile", IF(AV46&lt;Parameters!C$8, "Y", "N"), IF(AU46&gt;Parameters!C$8, "Y", "N"))</f>
        <v>N</v>
      </c>
      <c r="AY46" s="71" t="str">
        <f>IF(Indicators!F46&lt;&gt;"", IF(Indicators!F46&lt;Parameters!F$5, "Y", "N"), "")</f>
        <v>Y</v>
      </c>
      <c r="AZ46" s="71" t="str">
        <f>IF(Indicators!G46&lt;&gt;"", IF(Indicators!G46&lt;Parameters!G$5, "Y", "N"), "")</f>
        <v>N</v>
      </c>
      <c r="BA46" s="71" t="str">
        <f>IF(Indicators!H46&lt;&gt;"", IF(Indicators!H46&lt;Parameters!H$5, "Y", "N"), "")</f>
        <v/>
      </c>
      <c r="BB46" s="71" t="str">
        <f>IF(Indicators!I46&lt;&gt;"", IF(Indicators!I46&lt;Parameters!I$5, "Y", "N"), "")</f>
        <v/>
      </c>
      <c r="BC46" s="71" t="str">
        <f>IF(Indicators!J46&lt;&gt;"", IF(Indicators!J46&lt;Parameters!J$5, "Y", "N"), "")</f>
        <v/>
      </c>
      <c r="BD46" s="71" t="str">
        <f>IF(Indicators!K46&lt;&gt;"", IF(Indicators!K46&lt;Parameters!K$5, "Y", "N"), "")</f>
        <v/>
      </c>
      <c r="BE46" s="71" t="str">
        <f>IF(Indicators!L46&lt;&gt;"", IF(Indicators!L46&lt;Parameters!L$5, "Y", "N"), "")</f>
        <v/>
      </c>
      <c r="BF46" s="71" t="str">
        <f>IF(Indicators!M46&lt;&gt;"", IF(Indicators!M46&lt;Parameters!M$5, "Y", "N"), "")</f>
        <v>N</v>
      </c>
      <c r="BG46" s="29" t="str">
        <f>IF(Indicators!Q46&lt;&gt;"", IF(Indicators!Q46&lt;Parameters!H$6, "Y", "N"), "")</f>
        <v/>
      </c>
      <c r="BH46" s="29">
        <f t="shared" si="28"/>
        <v>1</v>
      </c>
      <c r="BI46" s="47" t="str">
        <f>IF(K46="No",IF(BH46&gt;=Parameters!C$12, "Y", "N"), "")</f>
        <v>N</v>
      </c>
      <c r="BK46" s="78" t="str">
        <f>IF(AND($BI46="Y", Indicators!O46&lt;&gt;""), _xlfn.PERCENTRANK.EXC(Indicators!O$2:O$210, Indicators!O46)*100, "")</f>
        <v/>
      </c>
      <c r="BL46" s="78" t="str">
        <f>IF(AND($BI46="Y", Indicators!P46&lt;&gt;""), _xlfn.PERCENTRANK.EXC(Indicators!P$2:P$210, Indicators!P46)*100, "")</f>
        <v/>
      </c>
      <c r="BM46" s="78" t="str">
        <f>IF(AND($BI46="Y", Indicators!Q46&lt;&gt;""), _xlfn.PERCENTRANK.EXC(Indicators!Q$2:Q$210, Indicators!Q46)*100, "")</f>
        <v/>
      </c>
      <c r="BN46" s="78" t="str">
        <f>IF(AND($BI46="Y", Indicators!R46&lt;&gt;""), _xlfn.PERCENTRANK.EXC(Indicators!R$2:R$210, Indicators!R46)*100, "")</f>
        <v/>
      </c>
      <c r="BO46" s="78" t="str">
        <f>IF(AND($BI46="Y", Indicators!S46&lt;&gt;""), _xlfn.PERCENTRANK.EXC(Indicators!S$2:S$210, Indicators!S46)*100, "")</f>
        <v/>
      </c>
      <c r="BP46" s="78" t="str">
        <f>IF(AND($BI46="Y", Indicators!T46&lt;&gt;""), _xlfn.PERCENTRANK.EXC(Indicators!T$2:T$210, Indicators!T46)*100, "")</f>
        <v/>
      </c>
      <c r="BQ46" s="78" t="str">
        <f>IF(AND($BI46="Y", Indicators!U46&lt;&gt;""), _xlfn.PERCENTRANK.EXC(Indicators!U$2:U$210, Indicators!U46)*100, "")</f>
        <v/>
      </c>
      <c r="BR46" s="78" t="str">
        <f>IF(AND($BI46="Y", Indicators!V46&lt;&gt;""), _xlfn.PERCENTRANK.EXC(Indicators!V$2:V$210, Indicators!V46)*100, "")</f>
        <v/>
      </c>
      <c r="BS46" s="81" t="str">
        <f t="shared" si="29"/>
        <v/>
      </c>
      <c r="BT46" s="84" t="str">
        <f>IF(BI46="Y", IF(BS46&gt;=Parameters!C$13, "Y", "N"), "")</f>
        <v/>
      </c>
      <c r="BU46" s="29"/>
      <c r="BV46" s="33" t="str">
        <f>IF(BT46="Y", Indicators!X46, "")</f>
        <v/>
      </c>
      <c r="BW46" s="47" t="str">
        <f>IF(BV46&lt;&gt;"", IF(BV46&gt;Parameters!C$14,"Y", "N"), "")</f>
        <v/>
      </c>
      <c r="BY46" s="72" t="str">
        <f>IF(Indicators!F46&lt;&gt;"", IF(Indicators!F46&lt;Parameters!F$18, "Y", "N"), "")</f>
        <v>N</v>
      </c>
      <c r="BZ46" s="72" t="str">
        <f>IF(Indicators!G46&lt;&gt;"", IF(Indicators!G46&lt;Parameters!G$18, "Y", "N"), "")</f>
        <v>N</v>
      </c>
      <c r="CA46" s="72" t="str">
        <f>IF(Indicators!H46&lt;&gt;"", IF(Indicators!H46&lt;Parameters!H$18, "Y", "N"), "")</f>
        <v/>
      </c>
      <c r="CB46" s="72" t="str">
        <f>IF(Indicators!I46&lt;&gt;"", IF(Indicators!I46&lt;Parameters!I$18, "Y", "N"), "")</f>
        <v/>
      </c>
      <c r="CC46" s="72" t="str">
        <f>IF(Indicators!J46&lt;&gt;"", IF(Indicators!J46&lt;Parameters!J$18, "Y", "N"), "")</f>
        <v/>
      </c>
      <c r="CD46" s="72" t="str">
        <f>IF(Indicators!K46&lt;&gt;"", IF(Indicators!K46&lt;Parameters!K$18, "Y", "N"), "")</f>
        <v/>
      </c>
      <c r="CE46" s="72" t="str">
        <f>IF(Indicators!L46&lt;&gt;"", IF(Indicators!L46&lt;Parameters!L$18, "Y", "N"), "")</f>
        <v/>
      </c>
      <c r="CF46" s="72" t="str">
        <f>IF(Indicators!M46&lt;&gt;"", IF(Indicators!M46&lt;Parameters!M$18, "Y", "N"), "")</f>
        <v>N</v>
      </c>
      <c r="CG46" s="29" t="str">
        <f>IF(Indicators!Q46&lt;&gt;"", IF(Indicators!Q46&lt;Parameters!H$19, "Y", "N"), "")</f>
        <v/>
      </c>
      <c r="CH46" s="29">
        <f t="shared" si="30"/>
        <v>0</v>
      </c>
      <c r="CI46" s="47" t="str">
        <f>IF(AND(K46="No",R46="No"),IF(CH46&gt;=Parameters!C$18, "Y", "N"), "")</f>
        <v>N</v>
      </c>
      <c r="CJ46" s="29"/>
      <c r="CK46" s="29" t="str">
        <f>IF(AND($CI46="Y", Indicators!O46&lt;&gt;""), IF(Indicators!O46&lt;Parameters!F$20, "Y", "N"),"")</f>
        <v/>
      </c>
      <c r="CL46" s="29" t="str">
        <f>IF(AND($CI46="Y", Indicators!P46&lt;&gt;""), IF(Indicators!P46&lt;Parameters!G$20, "Y", "N"),"")</f>
        <v/>
      </c>
      <c r="CM46" s="29" t="str">
        <f>IF(AND($CI46="Y", Indicators!Q46&lt;&gt;""), IF(Indicators!Q46&lt;Parameters!H$20, "Y", "N"),"")</f>
        <v/>
      </c>
      <c r="CN46" s="29" t="str">
        <f>IF(AND($CI46="Y", Indicators!R46&lt;&gt;""), IF(Indicators!R46&lt;Parameters!I$20, "Y", "N"),"")</f>
        <v/>
      </c>
      <c r="CO46" s="29" t="str">
        <f>IF(AND($CI46="Y", Indicators!S46&lt;&gt;""), IF(Indicators!S46&lt;Parameters!J$20, "Y", "N"),"")</f>
        <v/>
      </c>
      <c r="CP46" s="29" t="str">
        <f>IF(AND($CI46="Y", Indicators!T46&lt;&gt;""), IF(Indicators!T46&lt;Parameters!K$20, "Y", "N"),"")</f>
        <v/>
      </c>
      <c r="CQ46" s="29" t="str">
        <f>IF(AND($CI46="Y", Indicators!U46&lt;&gt;""), IF(Indicators!U46&lt;Parameters!L$20, "Y", "N"),"")</f>
        <v/>
      </c>
      <c r="CR46" s="29" t="str">
        <f>IF(AND($CI46="Y", Indicators!V46&lt;&gt;""), IF(Indicators!V46&lt;Parameters!M$20, "Y", "N"),"")</f>
        <v/>
      </c>
      <c r="CS46" s="81" t="str">
        <f t="shared" si="31"/>
        <v/>
      </c>
      <c r="CT46" s="84" t="str">
        <f>IF(CI46="Y", IF(CS46&gt;=Parameters!C$19, "Y", "N"), "")</f>
        <v/>
      </c>
      <c r="CU46" s="29" t="str">
        <f>IF($H46="Yes",#REF!, "")</f>
        <v/>
      </c>
      <c r="CV46" s="78" t="str">
        <f>IF(CT46="Y", Indicators!X46, "")</f>
        <v/>
      </c>
      <c r="CW46" s="34" t="str">
        <f>IF(CV46&lt;&gt;"",IF(CV46&gt;Parameters!C65,"Y","N"), "")</f>
        <v/>
      </c>
      <c r="CY46" s="33" t="str">
        <f>IF($K46="Yes", IF(Indicators!F46&lt;&gt;"", Indicators!F46, ""), "")</f>
        <v/>
      </c>
      <c r="CZ46" s="33" t="str">
        <f>IF($K46="Yes", IF(Indicators!G46&lt;&gt;"", Indicators!G46, ""), "")</f>
        <v/>
      </c>
      <c r="DA46" s="33" t="str">
        <f>IF($K46="Yes", IF(Indicators!H46&lt;&gt;"", Indicators!H46, ""), "")</f>
        <v/>
      </c>
      <c r="DB46" s="33" t="str">
        <f>IF($K46="Yes", IF(Indicators!I46&lt;&gt;"", Indicators!I46, ""), "")</f>
        <v/>
      </c>
      <c r="DC46" s="33" t="str">
        <f>IF($K46="Yes", IF(Indicators!J46&lt;&gt;"", Indicators!J46, ""), "")</f>
        <v/>
      </c>
      <c r="DD46" s="33" t="str">
        <f>IF($K46="Yes", IF(Indicators!K46&lt;&gt;"", Indicators!K46, ""), "")</f>
        <v/>
      </c>
      <c r="DE46" s="33" t="str">
        <f>IF($K46="Yes", IF(Indicators!L46&lt;&gt;"", Indicators!L46, ""), "")</f>
        <v/>
      </c>
      <c r="DF46" s="33" t="str">
        <f>IF($K46="Yes", IF(Indicators!M46&lt;&gt;"", Indicators!M46, ""), "")</f>
        <v/>
      </c>
      <c r="DH46" s="33" t="str">
        <f>IF($K46="Yes", IF(Indicators!W46&lt;&gt;"", Indicators!W46, ""), "")</f>
        <v/>
      </c>
      <c r="DJ46" s="33" t="str">
        <f>IF($K46="Yes", IF(Indicators!O46&lt;&gt;"", Indicators!O46, ""), "")</f>
        <v/>
      </c>
      <c r="DK46" s="33" t="str">
        <f>IF($K46="Yes", IF(Indicators!P46&lt;&gt;"", Indicators!P46, ""), "")</f>
        <v/>
      </c>
      <c r="DL46" s="33" t="str">
        <f>IF($K46="Yes", IF(Indicators!Q46&lt;&gt;"", Indicators!Q46, ""), "")</f>
        <v/>
      </c>
      <c r="DM46" s="33" t="str">
        <f>IF($K46="Yes", IF(Indicators!R46&lt;&gt;"", Indicators!R46, ""), "")</f>
        <v/>
      </c>
      <c r="DN46" s="33" t="str">
        <f>IF($K46="Yes", IF(Indicators!S46&lt;&gt;"", Indicators!S46, ""), "")</f>
        <v/>
      </c>
      <c r="DO46" s="33" t="str">
        <f>IF($K46="Yes", IF(Indicators!T46&lt;&gt;"", Indicators!T46, ""), "")</f>
        <v/>
      </c>
      <c r="DP46" s="33" t="str">
        <f>IF($K46="Yes", IF(Indicators!U46&lt;&gt;"", Indicators!U46, ""), "")</f>
        <v/>
      </c>
      <c r="DQ46" s="33" t="str">
        <f>IF($K46="Yes", IF(Indicators!V46&lt;&gt;"", Indicators!V46, ""), "")</f>
        <v/>
      </c>
      <c r="DS46" s="29" t="str">
        <f>IF($K46="Yes", IF(Indicators!X46&lt;&gt;"", Indicators!X46, ""), "")</f>
        <v/>
      </c>
    </row>
    <row r="47" spans="1:123" x14ac:dyDescent="0.25">
      <c r="A47" s="56" t="str">
        <f>Indicators!A47</f>
        <v>District1012</v>
      </c>
      <c r="B47" s="56" t="str">
        <f>Indicators!B47</f>
        <v>School 1</v>
      </c>
      <c r="C47" s="57" t="str">
        <f>Indicators!D47</f>
        <v>Yes</v>
      </c>
      <c r="D47" s="64">
        <f>IF(AK47="Y", IF(Parameters!B$5="Percentile", Identification!AJ47,Identification!AI47), "")</f>
        <v>36.565097000000002</v>
      </c>
      <c r="E47" s="64" t="str">
        <f>IF(AN47="Y", IF(Parameters!B$6="Percentile", AM47, AL47), "")</f>
        <v/>
      </c>
      <c r="F47" s="57" t="str">
        <f t="shared" si="0"/>
        <v>Y</v>
      </c>
      <c r="G47" s="64" t="str">
        <f>IF(AND(F47="Y", AS47="Y"), IF(Parameters!B$7="Percentile", AR47,AQ47), "")</f>
        <v/>
      </c>
      <c r="H47" s="57" t="str">
        <f t="shared" si="1"/>
        <v>N</v>
      </c>
      <c r="I47" s="64" t="str">
        <f>IF(AND(H47="Y", AW47="Y"), IF(Parameters!B$7="Percentile", AV47,AU47), "")</f>
        <v/>
      </c>
      <c r="J47" s="65" t="str">
        <f t="shared" si="2"/>
        <v/>
      </c>
      <c r="K47" s="57" t="str">
        <f t="shared" si="3"/>
        <v>No</v>
      </c>
      <c r="L47" s="87">
        <f t="shared" si="4"/>
        <v>3</v>
      </c>
      <c r="M47" s="57" t="str">
        <f>Identification!BI47</f>
        <v>Y</v>
      </c>
      <c r="N47" s="87" t="str">
        <f t="shared" si="5"/>
        <v/>
      </c>
      <c r="O47" s="88" t="str">
        <f t="shared" si="6"/>
        <v>N</v>
      </c>
      <c r="P47" s="57" t="str">
        <f t="shared" si="7"/>
        <v/>
      </c>
      <c r="Q47" s="57" t="str">
        <f t="shared" si="8"/>
        <v/>
      </c>
      <c r="R47" s="57" t="str">
        <f t="shared" si="9"/>
        <v>No</v>
      </c>
      <c r="S47" s="57">
        <f t="shared" si="10"/>
        <v>2</v>
      </c>
      <c r="T47" s="57" t="str">
        <f t="shared" si="11"/>
        <v>Y</v>
      </c>
      <c r="U47" s="57" t="str">
        <f t="shared" si="12"/>
        <v/>
      </c>
      <c r="V47" s="88" t="str">
        <f t="shared" si="13"/>
        <v>N</v>
      </c>
      <c r="W47" s="57" t="str">
        <f t="shared" si="14"/>
        <v/>
      </c>
      <c r="X47" s="91" t="str">
        <f t="shared" si="15"/>
        <v/>
      </c>
      <c r="Y47" s="58" t="str">
        <f t="shared" si="16"/>
        <v>No</v>
      </c>
      <c r="AA47" s="29" t="str">
        <f t="shared" si="17"/>
        <v>No</v>
      </c>
      <c r="AB47" s="29" t="str">
        <f t="shared" si="18"/>
        <v>No</v>
      </c>
      <c r="AC47" s="29" t="str">
        <f t="shared" si="19"/>
        <v>No</v>
      </c>
      <c r="AE47" s="29" t="str">
        <f t="shared" si="20"/>
        <v/>
      </c>
      <c r="AF47" s="29" t="str">
        <f t="shared" si="21"/>
        <v/>
      </c>
      <c r="AG47" s="29" t="str">
        <f t="shared" si="22"/>
        <v/>
      </c>
      <c r="AI47" s="33">
        <f>IF(C47="Yes",IF(Indicators!E47&lt;&gt;"", Indicators!E47,""),"")</f>
        <v>36.565097000000002</v>
      </c>
      <c r="AJ47" s="33">
        <f t="shared" si="23"/>
        <v>25.8</v>
      </c>
      <c r="AK47" s="62" t="str">
        <f>IF(Parameters!B$5="Percentile", IF(AJ47&lt;Parameters!C$5, "Y", "N"), IF(AI47&lt;Parameters!C$5, "Y", "N"))</f>
        <v>Y</v>
      </c>
      <c r="AL47" s="33">
        <f>IF(C47="Yes", IF(Indicators!W47&lt;&gt;"", Indicators!W47, ""),"")</f>
        <v>91.519227099999995</v>
      </c>
      <c r="AM47" s="33">
        <f t="shared" si="24"/>
        <v>80</v>
      </c>
      <c r="AN47" s="33" t="str">
        <f>IF(AL47&lt;&gt;"", IF(Parameters!B$6="Percentile", IF(AM47&lt;Parameters!C$6, "Y", "N"), IF(AL47&lt;Parameters!C$6, "Y", "N")),"")</f>
        <v>N</v>
      </c>
      <c r="AO47" s="47" t="str">
        <f t="shared" si="25"/>
        <v>Y</v>
      </c>
      <c r="AQ47" s="33">
        <f>IF(C47="Yes", IF(Indicators!N47&lt;&gt;"", Indicators!N47,""),"")</f>
        <v>105.02183410000001</v>
      </c>
      <c r="AR47" s="33">
        <f t="shared" si="26"/>
        <v>32.800000000000004</v>
      </c>
      <c r="AS47" s="48" t="str">
        <f>IF(Parameters!B$7="Percentile", IF(AR47&lt;Parameters!C$7, "Y", "N"), IF(AQ47&lt;Parameters!C$7, "Y", "N"))</f>
        <v>N</v>
      </c>
      <c r="AU47" s="33">
        <f>IF(C47="Yes", IF(Indicators!X47&lt;&gt;"", Indicators!X47,""),"")</f>
        <v>20.28</v>
      </c>
      <c r="AV47" s="33">
        <f t="shared" si="27"/>
        <v>18.200000000000003</v>
      </c>
      <c r="AW47" s="48" t="str">
        <f>IF(Parameters!B$8="Percentile", IF(AV47&lt;Parameters!C$8, "Y", "N"), IF(AU47&gt;Parameters!C$8, "Y", "N"))</f>
        <v>N</v>
      </c>
      <c r="AY47" s="71" t="str">
        <f>IF(Indicators!F47&lt;&gt;"", IF(Indicators!F47&lt;Parameters!F$5, "Y", "N"), "")</f>
        <v>Y</v>
      </c>
      <c r="AZ47" s="71" t="str">
        <f>IF(Indicators!G47&lt;&gt;"", IF(Indicators!G47&lt;Parameters!G$5, "Y", "N"), "")</f>
        <v>N</v>
      </c>
      <c r="BA47" s="71" t="str">
        <f>IF(Indicators!H47&lt;&gt;"", IF(Indicators!H47&lt;Parameters!H$5, "Y", "N"), "")</f>
        <v>N</v>
      </c>
      <c r="BB47" s="71" t="str">
        <f>IF(Indicators!I47&lt;&gt;"", IF(Indicators!I47&lt;Parameters!I$5, "Y", "N"), "")</f>
        <v/>
      </c>
      <c r="BC47" s="71" t="str">
        <f>IF(Indicators!J47&lt;&gt;"", IF(Indicators!J47&lt;Parameters!J$5, "Y", "N"), "")</f>
        <v/>
      </c>
      <c r="BD47" s="71" t="str">
        <f>IF(Indicators!K47&lt;&gt;"", IF(Indicators!K47&lt;Parameters!K$5, "Y", "N"), "")</f>
        <v>Y</v>
      </c>
      <c r="BE47" s="71" t="str">
        <f>IF(Indicators!L47&lt;&gt;"", IF(Indicators!L47&lt;Parameters!L$5, "Y", "N"), "")</f>
        <v/>
      </c>
      <c r="BF47" s="71" t="str">
        <f>IF(Indicators!M47&lt;&gt;"", IF(Indicators!M47&lt;Parameters!M$5, "Y", "N"), "")</f>
        <v>Y</v>
      </c>
      <c r="BG47" s="29" t="str">
        <f>IF(Indicators!Q47&lt;&gt;"", IF(Indicators!Q47&lt;Parameters!H$6, "Y", "N"), "")</f>
        <v>N</v>
      </c>
      <c r="BH47" s="29">
        <f t="shared" si="28"/>
        <v>3</v>
      </c>
      <c r="BI47" s="47" t="str">
        <f>IF(K47="No",IF(BH47&gt;=Parameters!C$12, "Y", "N"), "")</f>
        <v>Y</v>
      </c>
      <c r="BK47" s="78">
        <f>IF(AND($BI47="Y", Indicators!O47&lt;&gt;""), _xlfn.PERCENTRANK.EXC(Indicators!O$2:O$210, Indicators!O47)*100, "")</f>
        <v>57.199999999999996</v>
      </c>
      <c r="BL47" s="78">
        <f>IF(AND($BI47="Y", Indicators!P47&lt;&gt;""), _xlfn.PERCENTRANK.EXC(Indicators!P$2:P$210, Indicators!P47)*100, "")</f>
        <v>93.899999999999991</v>
      </c>
      <c r="BM47" s="78">
        <f>IF(AND($BI47="Y", Indicators!Q47&lt;&gt;""), _xlfn.PERCENTRANK.EXC(Indicators!Q$2:Q$210, Indicators!Q47)*100, "")</f>
        <v>50</v>
      </c>
      <c r="BN47" s="78" t="str">
        <f>IF(AND($BI47="Y", Indicators!R47&lt;&gt;""), _xlfn.PERCENTRANK.EXC(Indicators!R$2:R$210, Indicators!R47)*100, "")</f>
        <v/>
      </c>
      <c r="BO47" s="78" t="str">
        <f>IF(AND($BI47="Y", Indicators!S47&lt;&gt;""), _xlfn.PERCENTRANK.EXC(Indicators!S$2:S$210, Indicators!S47)*100, "")</f>
        <v/>
      </c>
      <c r="BP47" s="78">
        <f>IF(AND($BI47="Y", Indicators!T47&lt;&gt;""), _xlfn.PERCENTRANK.EXC(Indicators!T$2:T$210, Indicators!T47)*100, "")</f>
        <v>69.199999999999989</v>
      </c>
      <c r="BQ47" s="78" t="str">
        <f>IF(AND($BI47="Y", Indicators!U47&lt;&gt;""), _xlfn.PERCENTRANK.EXC(Indicators!U$2:U$210, Indicators!U47)*100, "")</f>
        <v/>
      </c>
      <c r="BR47" s="78">
        <f>IF(AND($BI47="Y", Indicators!V47&lt;&gt;""), _xlfn.PERCENTRANK.EXC(Indicators!V$2:V$210, Indicators!V47)*100, "")</f>
        <v>39.800000000000004</v>
      </c>
      <c r="BS47" s="81">
        <f t="shared" si="29"/>
        <v>0</v>
      </c>
      <c r="BT47" s="84" t="str">
        <f>IF(BI47="Y", IF(BS47&gt;=Parameters!C$13, "Y", "N"), "")</f>
        <v>N</v>
      </c>
      <c r="BU47" s="29"/>
      <c r="BV47" s="33" t="str">
        <f>IF(BT47="Y", Indicators!X47, "")</f>
        <v/>
      </c>
      <c r="BW47" s="47" t="str">
        <f>IF(BV47&lt;&gt;"", IF(BV47&gt;Parameters!C$14,"Y", "N"), "")</f>
        <v/>
      </c>
      <c r="BY47" s="72" t="str">
        <f>IF(Indicators!F47&lt;&gt;"", IF(Indicators!F47&lt;Parameters!F$18, "Y", "N"), "")</f>
        <v>N</v>
      </c>
      <c r="BZ47" s="72" t="str">
        <f>IF(Indicators!G47&lt;&gt;"", IF(Indicators!G47&lt;Parameters!G$18, "Y", "N"), "")</f>
        <v>N</v>
      </c>
      <c r="CA47" s="72" t="str">
        <f>IF(Indicators!H47&lt;&gt;"", IF(Indicators!H47&lt;Parameters!H$18, "Y", "N"), "")</f>
        <v>Y</v>
      </c>
      <c r="CB47" s="72" t="str">
        <f>IF(Indicators!I47&lt;&gt;"", IF(Indicators!I47&lt;Parameters!I$18, "Y", "N"), "")</f>
        <v/>
      </c>
      <c r="CC47" s="72" t="str">
        <f>IF(Indicators!J47&lt;&gt;"", IF(Indicators!J47&lt;Parameters!J$18, "Y", "N"), "")</f>
        <v/>
      </c>
      <c r="CD47" s="72" t="str">
        <f>IF(Indicators!K47&lt;&gt;"", IF(Indicators!K47&lt;Parameters!K$18, "Y", "N"), "")</f>
        <v>N</v>
      </c>
      <c r="CE47" s="72" t="str">
        <f>IF(Indicators!L47&lt;&gt;"", IF(Indicators!L47&lt;Parameters!L$18, "Y", "N"), "")</f>
        <v/>
      </c>
      <c r="CF47" s="72" t="str">
        <f>IF(Indicators!M47&lt;&gt;"", IF(Indicators!M47&lt;Parameters!M$18, "Y", "N"), "")</f>
        <v>Y</v>
      </c>
      <c r="CG47" s="29" t="str">
        <f>IF(Indicators!Q47&lt;&gt;"", IF(Indicators!Q47&lt;Parameters!H$19, "Y", "N"), "")</f>
        <v>N</v>
      </c>
      <c r="CH47" s="29">
        <f t="shared" si="30"/>
        <v>2</v>
      </c>
      <c r="CI47" s="47" t="str">
        <f>IF(AND(K47="No",R47="No"),IF(CH47&gt;=Parameters!C$18, "Y", "N"), "")</f>
        <v>Y</v>
      </c>
      <c r="CJ47" s="29"/>
      <c r="CK47" s="29" t="str">
        <f>IF(AND($CI47="Y", Indicators!O47&lt;&gt;""), IF(Indicators!O47&lt;Parameters!F$20, "Y", "N"),"")</f>
        <v>N</v>
      </c>
      <c r="CL47" s="29" t="str">
        <f>IF(AND($CI47="Y", Indicators!P47&lt;&gt;""), IF(Indicators!P47&lt;Parameters!G$20, "Y", "N"),"")</f>
        <v>N</v>
      </c>
      <c r="CM47" s="29" t="str">
        <f>IF(AND($CI47="Y", Indicators!Q47&lt;&gt;""), IF(Indicators!Q47&lt;Parameters!H$20, "Y", "N"),"")</f>
        <v>Y</v>
      </c>
      <c r="CN47" s="29" t="str">
        <f>IF(AND($CI47="Y", Indicators!R47&lt;&gt;""), IF(Indicators!R47&lt;Parameters!I$20, "Y", "N"),"")</f>
        <v/>
      </c>
      <c r="CO47" s="29" t="str">
        <f>IF(AND($CI47="Y", Indicators!S47&lt;&gt;""), IF(Indicators!S47&lt;Parameters!J$20, "Y", "N"),"")</f>
        <v/>
      </c>
      <c r="CP47" s="29" t="str">
        <f>IF(AND($CI47="Y", Indicators!T47&lt;&gt;""), IF(Indicators!T47&lt;Parameters!K$20, "Y", "N"),"")</f>
        <v>N</v>
      </c>
      <c r="CQ47" s="29" t="str">
        <f>IF(AND($CI47="Y", Indicators!U47&lt;&gt;""), IF(Indicators!U47&lt;Parameters!L$20, "Y", "N"),"")</f>
        <v/>
      </c>
      <c r="CR47" s="29" t="str">
        <f>IF(AND($CI47="Y", Indicators!V47&lt;&gt;""), IF(Indicators!V47&lt;Parameters!M$20, "Y", "N"),"")</f>
        <v>N</v>
      </c>
      <c r="CS47" s="81">
        <f t="shared" si="31"/>
        <v>1</v>
      </c>
      <c r="CT47" s="84" t="str">
        <f>IF(CI47="Y", IF(CS47&gt;=Parameters!C$19, "Y", "N"), "")</f>
        <v>N</v>
      </c>
      <c r="CU47" s="29" t="str">
        <f>IF($H47="Yes",#REF!, "")</f>
        <v/>
      </c>
      <c r="CV47" s="78" t="str">
        <f>IF(CT47="Y", Indicators!X47, "")</f>
        <v/>
      </c>
      <c r="CW47" s="34" t="str">
        <f>IF(CV47&lt;&gt;"",IF(CV47&gt;Parameters!C66,"Y","N"), "")</f>
        <v/>
      </c>
      <c r="CY47" s="33" t="str">
        <f>IF($K47="Yes", IF(Indicators!F47&lt;&gt;"", Indicators!F47, ""), "")</f>
        <v/>
      </c>
      <c r="CZ47" s="33" t="str">
        <f>IF($K47="Yes", IF(Indicators!G47&lt;&gt;"", Indicators!G47, ""), "")</f>
        <v/>
      </c>
      <c r="DA47" s="33" t="str">
        <f>IF($K47="Yes", IF(Indicators!H47&lt;&gt;"", Indicators!H47, ""), "")</f>
        <v/>
      </c>
      <c r="DB47" s="33" t="str">
        <f>IF($K47="Yes", IF(Indicators!I47&lt;&gt;"", Indicators!I47, ""), "")</f>
        <v/>
      </c>
      <c r="DC47" s="33" t="str">
        <f>IF($K47="Yes", IF(Indicators!J47&lt;&gt;"", Indicators!J47, ""), "")</f>
        <v/>
      </c>
      <c r="DD47" s="33" t="str">
        <f>IF($K47="Yes", IF(Indicators!K47&lt;&gt;"", Indicators!K47, ""), "")</f>
        <v/>
      </c>
      <c r="DE47" s="33" t="str">
        <f>IF($K47="Yes", IF(Indicators!L47&lt;&gt;"", Indicators!L47, ""), "")</f>
        <v/>
      </c>
      <c r="DF47" s="33" t="str">
        <f>IF($K47="Yes", IF(Indicators!M47&lt;&gt;"", Indicators!M47, ""), "")</f>
        <v/>
      </c>
      <c r="DH47" s="33" t="str">
        <f>IF($K47="Yes", IF(Indicators!W47&lt;&gt;"", Indicators!W47, ""), "")</f>
        <v/>
      </c>
      <c r="DJ47" s="33" t="str">
        <f>IF($K47="Yes", IF(Indicators!O47&lt;&gt;"", Indicators!O47, ""), "")</f>
        <v/>
      </c>
      <c r="DK47" s="33" t="str">
        <f>IF($K47="Yes", IF(Indicators!P47&lt;&gt;"", Indicators!P47, ""), "")</f>
        <v/>
      </c>
      <c r="DL47" s="33" t="str">
        <f>IF($K47="Yes", IF(Indicators!Q47&lt;&gt;"", Indicators!Q47, ""), "")</f>
        <v/>
      </c>
      <c r="DM47" s="33" t="str">
        <f>IF($K47="Yes", IF(Indicators!R47&lt;&gt;"", Indicators!R47, ""), "")</f>
        <v/>
      </c>
      <c r="DN47" s="33" t="str">
        <f>IF($K47="Yes", IF(Indicators!S47&lt;&gt;"", Indicators!S47, ""), "")</f>
        <v/>
      </c>
      <c r="DO47" s="33" t="str">
        <f>IF($K47="Yes", IF(Indicators!T47&lt;&gt;"", Indicators!T47, ""), "")</f>
        <v/>
      </c>
      <c r="DP47" s="33" t="str">
        <f>IF($K47="Yes", IF(Indicators!U47&lt;&gt;"", Indicators!U47, ""), "")</f>
        <v/>
      </c>
      <c r="DQ47" s="33" t="str">
        <f>IF($K47="Yes", IF(Indicators!V47&lt;&gt;"", Indicators!V47, ""), "")</f>
        <v/>
      </c>
      <c r="DS47" s="29" t="str">
        <f>IF($K47="Yes", IF(Indicators!X47&lt;&gt;"", Indicators!X47, ""), "")</f>
        <v/>
      </c>
    </row>
    <row r="48" spans="1:123" x14ac:dyDescent="0.25">
      <c r="A48" s="56" t="str">
        <f>Indicators!A48</f>
        <v>District1012</v>
      </c>
      <c r="B48" s="56" t="str">
        <f>Indicators!B48</f>
        <v>School 2</v>
      </c>
      <c r="C48" s="57" t="str">
        <f>Indicators!D48</f>
        <v>Yes</v>
      </c>
      <c r="D48" s="64">
        <f>IF(AK48="Y", IF(Parameters!B$5="Percentile", Identification!AJ48,Identification!AI48), "")</f>
        <v>33.506044899999999</v>
      </c>
      <c r="E48" s="64" t="str">
        <f>IF(AN48="Y", IF(Parameters!B$6="Percentile", AM48, AL48), "")</f>
        <v/>
      </c>
      <c r="F48" s="57" t="str">
        <f t="shared" si="0"/>
        <v>Y</v>
      </c>
      <c r="G48" s="64" t="str">
        <f>IF(AND(F48="Y", AS48="Y"), IF(Parameters!B$7="Percentile", AR48,AQ48), "")</f>
        <v/>
      </c>
      <c r="H48" s="57" t="str">
        <f t="shared" si="1"/>
        <v>N</v>
      </c>
      <c r="I48" s="64" t="str">
        <f>IF(AND(H48="Y", AW48="Y"), IF(Parameters!B$7="Percentile", AV48,AU48), "")</f>
        <v/>
      </c>
      <c r="J48" s="65" t="str">
        <f t="shared" si="2"/>
        <v/>
      </c>
      <c r="K48" s="57" t="str">
        <f t="shared" si="3"/>
        <v>No</v>
      </c>
      <c r="L48" s="87">
        <f t="shared" si="4"/>
        <v>3</v>
      </c>
      <c r="M48" s="57" t="str">
        <f>Identification!BI48</f>
        <v>Y</v>
      </c>
      <c r="N48" s="87" t="str">
        <f t="shared" si="5"/>
        <v/>
      </c>
      <c r="O48" s="88" t="str">
        <f t="shared" si="6"/>
        <v>N</v>
      </c>
      <c r="P48" s="57" t="str">
        <f t="shared" si="7"/>
        <v/>
      </c>
      <c r="Q48" s="57" t="str">
        <f t="shared" si="8"/>
        <v/>
      </c>
      <c r="R48" s="57" t="str">
        <f t="shared" si="9"/>
        <v>No</v>
      </c>
      <c r="S48" s="57">
        <f t="shared" si="10"/>
        <v>3</v>
      </c>
      <c r="T48" s="57" t="str">
        <f t="shared" si="11"/>
        <v>Y</v>
      </c>
      <c r="U48" s="57" t="str">
        <f t="shared" si="12"/>
        <v/>
      </c>
      <c r="V48" s="88" t="str">
        <f t="shared" si="13"/>
        <v>N</v>
      </c>
      <c r="W48" s="57" t="str">
        <f t="shared" si="14"/>
        <v/>
      </c>
      <c r="X48" s="91" t="str">
        <f t="shared" si="15"/>
        <v/>
      </c>
      <c r="Y48" s="58" t="str">
        <f t="shared" si="16"/>
        <v>No</v>
      </c>
      <c r="AA48" s="29" t="str">
        <f t="shared" si="17"/>
        <v>No</v>
      </c>
      <c r="AB48" s="29" t="str">
        <f t="shared" si="18"/>
        <v>No</v>
      </c>
      <c r="AC48" s="29" t="str">
        <f t="shared" si="19"/>
        <v>No</v>
      </c>
      <c r="AE48" s="29" t="str">
        <f t="shared" si="20"/>
        <v/>
      </c>
      <c r="AF48" s="29" t="str">
        <f t="shared" si="21"/>
        <v/>
      </c>
      <c r="AG48" s="29" t="str">
        <f t="shared" si="22"/>
        <v/>
      </c>
      <c r="AI48" s="33">
        <f>IF(C48="Yes",IF(Indicators!E48&lt;&gt;"", Indicators!E48,""),"")</f>
        <v>33.506044899999999</v>
      </c>
      <c r="AJ48" s="33">
        <f t="shared" si="23"/>
        <v>19.7</v>
      </c>
      <c r="AK48" s="62" t="str">
        <f>IF(Parameters!B$5="Percentile", IF(AJ48&lt;Parameters!C$5, "Y", "N"), IF(AI48&lt;Parameters!C$5, "Y", "N"))</f>
        <v>Y</v>
      </c>
      <c r="AL48" s="33" t="str">
        <f>IF(C48="Yes", IF(Indicators!W48&lt;&gt;"", Indicators!W48, ""),"")</f>
        <v/>
      </c>
      <c r="AM48" s="33" t="str">
        <f t="shared" si="24"/>
        <v/>
      </c>
      <c r="AN48" s="33" t="str">
        <f>IF(AL48&lt;&gt;"", IF(Parameters!B$6="Percentile", IF(AM48&lt;Parameters!C$6, "Y", "N"), IF(AL48&lt;Parameters!C$6, "Y", "N")),"")</f>
        <v/>
      </c>
      <c r="AO48" s="47" t="str">
        <f t="shared" si="25"/>
        <v>Y</v>
      </c>
      <c r="AQ48" s="33" t="str">
        <f>IF(C48="Yes", IF(Indicators!N48&lt;&gt;"", Indicators!N48,""),"")</f>
        <v/>
      </c>
      <c r="AR48" s="33" t="str">
        <f t="shared" si="26"/>
        <v/>
      </c>
      <c r="AS48" s="48" t="str">
        <f>IF(Parameters!B$7="Percentile", IF(AR48&lt;Parameters!C$7, "Y", "N"), IF(AQ48&lt;Parameters!C$7, "Y", "N"))</f>
        <v>N</v>
      </c>
      <c r="AU48" s="33">
        <f>IF(C48="Yes", IF(Indicators!X48&lt;&gt;"", Indicators!X48,""),"")</f>
        <v>14.15</v>
      </c>
      <c r="AV48" s="33">
        <f t="shared" si="27"/>
        <v>51.7</v>
      </c>
      <c r="AW48" s="48" t="str">
        <f>IF(Parameters!B$8="Percentile", IF(AV48&lt;Parameters!C$8, "Y", "N"), IF(AU48&gt;Parameters!C$8, "Y", "N"))</f>
        <v>N</v>
      </c>
      <c r="AY48" s="71" t="str">
        <f>IF(Indicators!F48&lt;&gt;"", IF(Indicators!F48&lt;Parameters!F$5, "Y", "N"), "")</f>
        <v>Y</v>
      </c>
      <c r="AZ48" s="71" t="str">
        <f>IF(Indicators!G48&lt;&gt;"", IF(Indicators!G48&lt;Parameters!G$5, "Y", "N"), "")</f>
        <v>Y</v>
      </c>
      <c r="BA48" s="71" t="str">
        <f>IF(Indicators!H48&lt;&gt;"", IF(Indicators!H48&lt;Parameters!H$5, "Y", "N"), "")</f>
        <v/>
      </c>
      <c r="BB48" s="71" t="str">
        <f>IF(Indicators!I48&lt;&gt;"", IF(Indicators!I48&lt;Parameters!I$5, "Y", "N"), "")</f>
        <v/>
      </c>
      <c r="BC48" s="71" t="str">
        <f>IF(Indicators!J48&lt;&gt;"", IF(Indicators!J48&lt;Parameters!J$5, "Y", "N"), "")</f>
        <v/>
      </c>
      <c r="BD48" s="71" t="str">
        <f>IF(Indicators!K48&lt;&gt;"", IF(Indicators!K48&lt;Parameters!K$5, "Y", "N"), "")</f>
        <v/>
      </c>
      <c r="BE48" s="71" t="str">
        <f>IF(Indicators!L48&lt;&gt;"", IF(Indicators!L48&lt;Parameters!L$5, "Y", "N"), "")</f>
        <v/>
      </c>
      <c r="BF48" s="71" t="str">
        <f>IF(Indicators!M48&lt;&gt;"", IF(Indicators!M48&lt;Parameters!M$5, "Y", "N"), "")</f>
        <v>Y</v>
      </c>
      <c r="BG48" s="29" t="str">
        <f>IF(Indicators!Q48&lt;&gt;"", IF(Indicators!Q48&lt;Parameters!H$6, "Y", "N"), "")</f>
        <v/>
      </c>
      <c r="BH48" s="29">
        <f t="shared" si="28"/>
        <v>3</v>
      </c>
      <c r="BI48" s="47" t="str">
        <f>IF(K48="No",IF(BH48&gt;=Parameters!C$12, "Y", "N"), "")</f>
        <v>Y</v>
      </c>
      <c r="BK48" s="78" t="str">
        <f>IF(AND($BI48="Y", Indicators!O48&lt;&gt;""), _xlfn.PERCENTRANK.EXC(Indicators!O$2:O$210, Indicators!O48)*100, "")</f>
        <v/>
      </c>
      <c r="BL48" s="78" t="str">
        <f>IF(AND($BI48="Y", Indicators!P48&lt;&gt;""), _xlfn.PERCENTRANK.EXC(Indicators!P$2:P$210, Indicators!P48)*100, "")</f>
        <v/>
      </c>
      <c r="BM48" s="78" t="str">
        <f>IF(AND($BI48="Y", Indicators!Q48&lt;&gt;""), _xlfn.PERCENTRANK.EXC(Indicators!Q$2:Q$210, Indicators!Q48)*100, "")</f>
        <v/>
      </c>
      <c r="BN48" s="78" t="str">
        <f>IF(AND($BI48="Y", Indicators!R48&lt;&gt;""), _xlfn.PERCENTRANK.EXC(Indicators!R$2:R$210, Indicators!R48)*100, "")</f>
        <v/>
      </c>
      <c r="BO48" s="78" t="str">
        <f>IF(AND($BI48="Y", Indicators!S48&lt;&gt;""), _xlfn.PERCENTRANK.EXC(Indicators!S$2:S$210, Indicators!S48)*100, "")</f>
        <v/>
      </c>
      <c r="BP48" s="78" t="str">
        <f>IF(AND($BI48="Y", Indicators!T48&lt;&gt;""), _xlfn.PERCENTRANK.EXC(Indicators!T$2:T$210, Indicators!T48)*100, "")</f>
        <v/>
      </c>
      <c r="BQ48" s="78" t="str">
        <f>IF(AND($BI48="Y", Indicators!U48&lt;&gt;""), _xlfn.PERCENTRANK.EXC(Indicators!U$2:U$210, Indicators!U48)*100, "")</f>
        <v/>
      </c>
      <c r="BR48" s="78" t="str">
        <f>IF(AND($BI48="Y", Indicators!V48&lt;&gt;""), _xlfn.PERCENTRANK.EXC(Indicators!V$2:V$210, Indicators!V48)*100, "")</f>
        <v/>
      </c>
      <c r="BS48" s="81">
        <f t="shared" si="29"/>
        <v>0</v>
      </c>
      <c r="BT48" s="84" t="str">
        <f>IF(BI48="Y", IF(BS48&gt;=Parameters!C$13, "Y", "N"), "")</f>
        <v>N</v>
      </c>
      <c r="BU48" s="29"/>
      <c r="BV48" s="33" t="str">
        <f>IF(BT48="Y", Indicators!X48, "")</f>
        <v/>
      </c>
      <c r="BW48" s="47" t="str">
        <f>IF(BV48&lt;&gt;"", IF(BV48&gt;Parameters!C$14,"Y", "N"), "")</f>
        <v/>
      </c>
      <c r="BY48" s="72" t="str">
        <f>IF(Indicators!F48&lt;&gt;"", IF(Indicators!F48&lt;Parameters!F$18, "Y", "N"), "")</f>
        <v>Y</v>
      </c>
      <c r="BZ48" s="72" t="str">
        <f>IF(Indicators!G48&lt;&gt;"", IF(Indicators!G48&lt;Parameters!G$18, "Y", "N"), "")</f>
        <v>Y</v>
      </c>
      <c r="CA48" s="72" t="str">
        <f>IF(Indicators!H48&lt;&gt;"", IF(Indicators!H48&lt;Parameters!H$18, "Y", "N"), "")</f>
        <v/>
      </c>
      <c r="CB48" s="72" t="str">
        <f>IF(Indicators!I48&lt;&gt;"", IF(Indicators!I48&lt;Parameters!I$18, "Y", "N"), "")</f>
        <v/>
      </c>
      <c r="CC48" s="72" t="str">
        <f>IF(Indicators!J48&lt;&gt;"", IF(Indicators!J48&lt;Parameters!J$18, "Y", "N"), "")</f>
        <v/>
      </c>
      <c r="CD48" s="72" t="str">
        <f>IF(Indicators!K48&lt;&gt;"", IF(Indicators!K48&lt;Parameters!K$18, "Y", "N"), "")</f>
        <v/>
      </c>
      <c r="CE48" s="72" t="str">
        <f>IF(Indicators!L48&lt;&gt;"", IF(Indicators!L48&lt;Parameters!L$18, "Y", "N"), "")</f>
        <v/>
      </c>
      <c r="CF48" s="72" t="str">
        <f>IF(Indicators!M48&lt;&gt;"", IF(Indicators!M48&lt;Parameters!M$18, "Y", "N"), "")</f>
        <v>Y</v>
      </c>
      <c r="CG48" s="29" t="str">
        <f>IF(Indicators!Q48&lt;&gt;"", IF(Indicators!Q48&lt;Parameters!H$19, "Y", "N"), "")</f>
        <v/>
      </c>
      <c r="CH48" s="29">
        <f t="shared" si="30"/>
        <v>3</v>
      </c>
      <c r="CI48" s="47" t="str">
        <f>IF(AND(K48="No",R48="No"),IF(CH48&gt;=Parameters!C$18, "Y", "N"), "")</f>
        <v>Y</v>
      </c>
      <c r="CJ48" s="29"/>
      <c r="CK48" s="29" t="str">
        <f>IF(AND($CI48="Y", Indicators!O48&lt;&gt;""), IF(Indicators!O48&lt;Parameters!F$20, "Y", "N"),"")</f>
        <v/>
      </c>
      <c r="CL48" s="29" t="str">
        <f>IF(AND($CI48="Y", Indicators!P48&lt;&gt;""), IF(Indicators!P48&lt;Parameters!G$20, "Y", "N"),"")</f>
        <v/>
      </c>
      <c r="CM48" s="29" t="str">
        <f>IF(AND($CI48="Y", Indicators!Q48&lt;&gt;""), IF(Indicators!Q48&lt;Parameters!H$20, "Y", "N"),"")</f>
        <v/>
      </c>
      <c r="CN48" s="29" t="str">
        <f>IF(AND($CI48="Y", Indicators!R48&lt;&gt;""), IF(Indicators!R48&lt;Parameters!I$20, "Y", "N"),"")</f>
        <v/>
      </c>
      <c r="CO48" s="29" t="str">
        <f>IF(AND($CI48="Y", Indicators!S48&lt;&gt;""), IF(Indicators!S48&lt;Parameters!J$20, "Y", "N"),"")</f>
        <v/>
      </c>
      <c r="CP48" s="29" t="str">
        <f>IF(AND($CI48="Y", Indicators!T48&lt;&gt;""), IF(Indicators!T48&lt;Parameters!K$20, "Y", "N"),"")</f>
        <v/>
      </c>
      <c r="CQ48" s="29" t="str">
        <f>IF(AND($CI48="Y", Indicators!U48&lt;&gt;""), IF(Indicators!U48&lt;Parameters!L$20, "Y", "N"),"")</f>
        <v/>
      </c>
      <c r="CR48" s="29" t="str">
        <f>IF(AND($CI48="Y", Indicators!V48&lt;&gt;""), IF(Indicators!V48&lt;Parameters!M$20, "Y", "N"),"")</f>
        <v/>
      </c>
      <c r="CS48" s="81">
        <f t="shared" si="31"/>
        <v>0</v>
      </c>
      <c r="CT48" s="84" t="str">
        <f>IF(CI48="Y", IF(CS48&gt;=Parameters!C$19, "Y", "N"), "")</f>
        <v>N</v>
      </c>
      <c r="CU48" s="29" t="str">
        <f>IF($H48="Yes",#REF!, "")</f>
        <v/>
      </c>
      <c r="CV48" s="78" t="str">
        <f>IF(CT48="Y", Indicators!X48, "")</f>
        <v/>
      </c>
      <c r="CW48" s="34" t="str">
        <f>IF(CV48&lt;&gt;"",IF(CV48&gt;Parameters!C67,"Y","N"), "")</f>
        <v/>
      </c>
      <c r="CY48" s="33" t="str">
        <f>IF($K48="Yes", IF(Indicators!F48&lt;&gt;"", Indicators!F48, ""), "")</f>
        <v/>
      </c>
      <c r="CZ48" s="33" t="str">
        <f>IF($K48="Yes", IF(Indicators!G48&lt;&gt;"", Indicators!G48, ""), "")</f>
        <v/>
      </c>
      <c r="DA48" s="33" t="str">
        <f>IF($K48="Yes", IF(Indicators!H48&lt;&gt;"", Indicators!H48, ""), "")</f>
        <v/>
      </c>
      <c r="DB48" s="33" t="str">
        <f>IF($K48="Yes", IF(Indicators!I48&lt;&gt;"", Indicators!I48, ""), "")</f>
        <v/>
      </c>
      <c r="DC48" s="33" t="str">
        <f>IF($K48="Yes", IF(Indicators!J48&lt;&gt;"", Indicators!J48, ""), "")</f>
        <v/>
      </c>
      <c r="DD48" s="33" t="str">
        <f>IF($K48="Yes", IF(Indicators!K48&lt;&gt;"", Indicators!K48, ""), "")</f>
        <v/>
      </c>
      <c r="DE48" s="33" t="str">
        <f>IF($K48="Yes", IF(Indicators!L48&lt;&gt;"", Indicators!L48, ""), "")</f>
        <v/>
      </c>
      <c r="DF48" s="33" t="str">
        <f>IF($K48="Yes", IF(Indicators!M48&lt;&gt;"", Indicators!M48, ""), "")</f>
        <v/>
      </c>
      <c r="DH48" s="33" t="str">
        <f>IF($K48="Yes", IF(Indicators!W48&lt;&gt;"", Indicators!W48, ""), "")</f>
        <v/>
      </c>
      <c r="DJ48" s="33" t="str">
        <f>IF($K48="Yes", IF(Indicators!O48&lt;&gt;"", Indicators!O48, ""), "")</f>
        <v/>
      </c>
      <c r="DK48" s="33" t="str">
        <f>IF($K48="Yes", IF(Indicators!P48&lt;&gt;"", Indicators!P48, ""), "")</f>
        <v/>
      </c>
      <c r="DL48" s="33" t="str">
        <f>IF($K48="Yes", IF(Indicators!Q48&lt;&gt;"", Indicators!Q48, ""), "")</f>
        <v/>
      </c>
      <c r="DM48" s="33" t="str">
        <f>IF($K48="Yes", IF(Indicators!R48&lt;&gt;"", Indicators!R48, ""), "")</f>
        <v/>
      </c>
      <c r="DN48" s="33" t="str">
        <f>IF($K48="Yes", IF(Indicators!S48&lt;&gt;"", Indicators!S48, ""), "")</f>
        <v/>
      </c>
      <c r="DO48" s="33" t="str">
        <f>IF($K48="Yes", IF(Indicators!T48&lt;&gt;"", Indicators!T48, ""), "")</f>
        <v/>
      </c>
      <c r="DP48" s="33" t="str">
        <f>IF($K48="Yes", IF(Indicators!U48&lt;&gt;"", Indicators!U48, ""), "")</f>
        <v/>
      </c>
      <c r="DQ48" s="33" t="str">
        <f>IF($K48="Yes", IF(Indicators!V48&lt;&gt;"", Indicators!V48, ""), "")</f>
        <v/>
      </c>
      <c r="DS48" s="29" t="str">
        <f>IF($K48="Yes", IF(Indicators!X48&lt;&gt;"", Indicators!X48, ""), "")</f>
        <v/>
      </c>
    </row>
    <row r="49" spans="1:123" x14ac:dyDescent="0.25">
      <c r="A49" s="56" t="str">
        <f>Indicators!A49</f>
        <v>District1013</v>
      </c>
      <c r="B49" s="56" t="str">
        <f>Indicators!B49</f>
        <v>School 1</v>
      </c>
      <c r="C49" s="57" t="str">
        <f>Indicators!D49</f>
        <v>Yes</v>
      </c>
      <c r="D49" s="64" t="str">
        <f>IF(AK49="Y", IF(Parameters!B$5="Percentile", Identification!AJ49,Identification!AI49), "")</f>
        <v/>
      </c>
      <c r="E49" s="64" t="str">
        <f>IF(AN49="Y", IF(Parameters!B$6="Percentile", AM49, AL49), "")</f>
        <v/>
      </c>
      <c r="F49" s="57" t="str">
        <f t="shared" si="0"/>
        <v>N</v>
      </c>
      <c r="G49" s="64" t="str">
        <f>IF(AND(F49="Y", AS49="Y"), IF(Parameters!B$7="Percentile", AR49,AQ49), "")</f>
        <v/>
      </c>
      <c r="H49" s="57" t="str">
        <f t="shared" si="1"/>
        <v/>
      </c>
      <c r="I49" s="64" t="str">
        <f>IF(AND(H49="Y", AW49="Y"), IF(Parameters!B$7="Percentile", AV49,AU49), "")</f>
        <v/>
      </c>
      <c r="J49" s="65" t="str">
        <f t="shared" si="2"/>
        <v/>
      </c>
      <c r="K49" s="57" t="str">
        <f t="shared" si="3"/>
        <v>No</v>
      </c>
      <c r="L49" s="87" t="str">
        <f t="shared" si="4"/>
        <v/>
      </c>
      <c r="M49" s="57" t="str">
        <f>Identification!BI49</f>
        <v>N</v>
      </c>
      <c r="N49" s="87" t="str">
        <f t="shared" si="5"/>
        <v/>
      </c>
      <c r="O49" s="88" t="str">
        <f t="shared" si="6"/>
        <v/>
      </c>
      <c r="P49" s="57" t="str">
        <f t="shared" si="7"/>
        <v/>
      </c>
      <c r="Q49" s="57" t="str">
        <f t="shared" si="8"/>
        <v/>
      </c>
      <c r="R49" s="57" t="str">
        <f t="shared" si="9"/>
        <v>No</v>
      </c>
      <c r="S49" s="57" t="str">
        <f t="shared" si="10"/>
        <v/>
      </c>
      <c r="T49" s="57" t="str">
        <f t="shared" si="11"/>
        <v>N</v>
      </c>
      <c r="U49" s="57" t="str">
        <f t="shared" si="12"/>
        <v/>
      </c>
      <c r="V49" s="88" t="str">
        <f t="shared" si="13"/>
        <v/>
      </c>
      <c r="W49" s="57" t="str">
        <f t="shared" si="14"/>
        <v/>
      </c>
      <c r="X49" s="91" t="str">
        <f t="shared" si="15"/>
        <v/>
      </c>
      <c r="Y49" s="58" t="str">
        <f t="shared" si="16"/>
        <v>No</v>
      </c>
      <c r="AA49" s="29" t="str">
        <f t="shared" si="17"/>
        <v>No</v>
      </c>
      <c r="AB49" s="29" t="str">
        <f t="shared" si="18"/>
        <v>No</v>
      </c>
      <c r="AC49" s="29" t="str">
        <f t="shared" si="19"/>
        <v>No</v>
      </c>
      <c r="AE49" s="29" t="str">
        <f t="shared" si="20"/>
        <v/>
      </c>
      <c r="AF49" s="29" t="str">
        <f t="shared" si="21"/>
        <v/>
      </c>
      <c r="AG49" s="29" t="str">
        <f t="shared" si="22"/>
        <v/>
      </c>
      <c r="AI49" s="33">
        <f>IF(C49="Yes",IF(Indicators!E49&lt;&gt;"", Indicators!E49,""),"")</f>
        <v>66.457023100000001</v>
      </c>
      <c r="AJ49" s="33">
        <f t="shared" si="23"/>
        <v>95.899999999999991</v>
      </c>
      <c r="AK49" s="62" t="str">
        <f>IF(Parameters!B$5="Percentile", IF(AJ49&lt;Parameters!C$5, "Y", "N"), IF(AI49&lt;Parameters!C$5, "Y", "N"))</f>
        <v>N</v>
      </c>
      <c r="AL49" s="33" t="str">
        <f>IF(C49="Yes", IF(Indicators!W49&lt;&gt;"", Indicators!W49, ""),"")</f>
        <v/>
      </c>
      <c r="AM49" s="33" t="str">
        <f t="shared" si="24"/>
        <v/>
      </c>
      <c r="AN49" s="33" t="str">
        <f>IF(AL49&lt;&gt;"", IF(Parameters!B$6="Percentile", IF(AM49&lt;Parameters!C$6, "Y", "N"), IF(AL49&lt;Parameters!C$6, "Y", "N")),"")</f>
        <v/>
      </c>
      <c r="AO49" s="47" t="str">
        <f t="shared" si="25"/>
        <v>N</v>
      </c>
      <c r="AQ49" s="33">
        <f>IF(C49="Yes", IF(Indicators!N49&lt;&gt;"", Indicators!N49,""),"")</f>
        <v>145.80152670000001</v>
      </c>
      <c r="AR49" s="33">
        <f t="shared" si="26"/>
        <v>95.8</v>
      </c>
      <c r="AS49" s="48" t="str">
        <f>IF(Parameters!B$7="Percentile", IF(AR49&lt;Parameters!C$7, "Y", "N"), IF(AQ49&lt;Parameters!C$7, "Y", "N"))</f>
        <v>N</v>
      </c>
      <c r="AU49" s="33">
        <f>IF(C49="Yes", IF(Indicators!X49&lt;&gt;"", Indicators!X49,""),"")</f>
        <v>10.91</v>
      </c>
      <c r="AV49" s="33">
        <f t="shared" si="27"/>
        <v>71.2</v>
      </c>
      <c r="AW49" s="48" t="str">
        <f>IF(Parameters!B$8="Percentile", IF(AV49&lt;Parameters!C$8, "Y", "N"), IF(AU49&gt;Parameters!C$8, "Y", "N"))</f>
        <v>N</v>
      </c>
      <c r="AY49" s="71" t="str">
        <f>IF(Indicators!F49&lt;&gt;"", IF(Indicators!F49&lt;Parameters!F$5, "Y", "N"), "")</f>
        <v>N</v>
      </c>
      <c r="AZ49" s="71" t="str">
        <f>IF(Indicators!G49&lt;&gt;"", IF(Indicators!G49&lt;Parameters!G$5, "Y", "N"), "")</f>
        <v>N</v>
      </c>
      <c r="BA49" s="71" t="str">
        <f>IF(Indicators!H49&lt;&gt;"", IF(Indicators!H49&lt;Parameters!H$5, "Y", "N"), "")</f>
        <v/>
      </c>
      <c r="BB49" s="71" t="str">
        <f>IF(Indicators!I49&lt;&gt;"", IF(Indicators!I49&lt;Parameters!I$5, "Y", "N"), "")</f>
        <v/>
      </c>
      <c r="BC49" s="71" t="str">
        <f>IF(Indicators!J49&lt;&gt;"", IF(Indicators!J49&lt;Parameters!J$5, "Y", "N"), "")</f>
        <v>N</v>
      </c>
      <c r="BD49" s="71" t="str">
        <f>IF(Indicators!K49&lt;&gt;"", IF(Indicators!K49&lt;Parameters!K$5, "Y", "N"), "")</f>
        <v/>
      </c>
      <c r="BE49" s="71" t="str">
        <f>IF(Indicators!L49&lt;&gt;"", IF(Indicators!L49&lt;Parameters!L$5, "Y", "N"), "")</f>
        <v/>
      </c>
      <c r="BF49" s="71" t="str">
        <f>IF(Indicators!M49&lt;&gt;"", IF(Indicators!M49&lt;Parameters!M$5, "Y", "N"), "")</f>
        <v>N</v>
      </c>
      <c r="BG49" s="29" t="str">
        <f>IF(Indicators!Q49&lt;&gt;"", IF(Indicators!Q49&lt;Parameters!H$6, "Y", "N"), "")</f>
        <v/>
      </c>
      <c r="BH49" s="29">
        <f t="shared" si="28"/>
        <v>0</v>
      </c>
      <c r="BI49" s="47" t="str">
        <f>IF(K49="No",IF(BH49&gt;=Parameters!C$12, "Y", "N"), "")</f>
        <v>N</v>
      </c>
      <c r="BK49" s="78" t="str">
        <f>IF(AND($BI49="Y", Indicators!O49&lt;&gt;""), _xlfn.PERCENTRANK.EXC(Indicators!O$2:O$210, Indicators!O49)*100, "")</f>
        <v/>
      </c>
      <c r="BL49" s="78" t="str">
        <f>IF(AND($BI49="Y", Indicators!P49&lt;&gt;""), _xlfn.PERCENTRANK.EXC(Indicators!P$2:P$210, Indicators!P49)*100, "")</f>
        <v/>
      </c>
      <c r="BM49" s="78" t="str">
        <f>IF(AND($BI49="Y", Indicators!Q49&lt;&gt;""), _xlfn.PERCENTRANK.EXC(Indicators!Q$2:Q$210, Indicators!Q49)*100, "")</f>
        <v/>
      </c>
      <c r="BN49" s="78" t="str">
        <f>IF(AND($BI49="Y", Indicators!R49&lt;&gt;""), _xlfn.PERCENTRANK.EXC(Indicators!R$2:R$210, Indicators!R49)*100, "")</f>
        <v/>
      </c>
      <c r="BO49" s="78" t="str">
        <f>IF(AND($BI49="Y", Indicators!S49&lt;&gt;""), _xlfn.PERCENTRANK.EXC(Indicators!S$2:S$210, Indicators!S49)*100, "")</f>
        <v/>
      </c>
      <c r="BP49" s="78" t="str">
        <f>IF(AND($BI49="Y", Indicators!T49&lt;&gt;""), _xlfn.PERCENTRANK.EXC(Indicators!T$2:T$210, Indicators!T49)*100, "")</f>
        <v/>
      </c>
      <c r="BQ49" s="78" t="str">
        <f>IF(AND($BI49="Y", Indicators!U49&lt;&gt;""), _xlfn.PERCENTRANK.EXC(Indicators!U$2:U$210, Indicators!U49)*100, "")</f>
        <v/>
      </c>
      <c r="BR49" s="78" t="str">
        <f>IF(AND($BI49="Y", Indicators!V49&lt;&gt;""), _xlfn.PERCENTRANK.EXC(Indicators!V$2:V$210, Indicators!V49)*100, "")</f>
        <v/>
      </c>
      <c r="BS49" s="81" t="str">
        <f t="shared" si="29"/>
        <v/>
      </c>
      <c r="BT49" s="84" t="str">
        <f>IF(BI49="Y", IF(BS49&gt;=Parameters!C$13, "Y", "N"), "")</f>
        <v/>
      </c>
      <c r="BU49" s="29"/>
      <c r="BV49" s="33" t="str">
        <f>IF(BT49="Y", Indicators!X49, "")</f>
        <v/>
      </c>
      <c r="BW49" s="47" t="str">
        <f>IF(BV49&lt;&gt;"", IF(BV49&gt;Parameters!C$14,"Y", "N"), "")</f>
        <v/>
      </c>
      <c r="BY49" s="72" t="str">
        <f>IF(Indicators!F49&lt;&gt;"", IF(Indicators!F49&lt;Parameters!F$18, "Y", "N"), "")</f>
        <v>N</v>
      </c>
      <c r="BZ49" s="72" t="str">
        <f>IF(Indicators!G49&lt;&gt;"", IF(Indicators!G49&lt;Parameters!G$18, "Y", "N"), "")</f>
        <v>N</v>
      </c>
      <c r="CA49" s="72" t="str">
        <f>IF(Indicators!H49&lt;&gt;"", IF(Indicators!H49&lt;Parameters!H$18, "Y", "N"), "")</f>
        <v/>
      </c>
      <c r="CB49" s="72" t="str">
        <f>IF(Indicators!I49&lt;&gt;"", IF(Indicators!I49&lt;Parameters!I$18, "Y", "N"), "")</f>
        <v/>
      </c>
      <c r="CC49" s="72" t="str">
        <f>IF(Indicators!J49&lt;&gt;"", IF(Indicators!J49&lt;Parameters!J$18, "Y", "N"), "")</f>
        <v>N</v>
      </c>
      <c r="CD49" s="72" t="str">
        <f>IF(Indicators!K49&lt;&gt;"", IF(Indicators!K49&lt;Parameters!K$18, "Y", "N"), "")</f>
        <v/>
      </c>
      <c r="CE49" s="72" t="str">
        <f>IF(Indicators!L49&lt;&gt;"", IF(Indicators!L49&lt;Parameters!L$18, "Y", "N"), "")</f>
        <v/>
      </c>
      <c r="CF49" s="72" t="str">
        <f>IF(Indicators!M49&lt;&gt;"", IF(Indicators!M49&lt;Parameters!M$18, "Y", "N"), "")</f>
        <v>N</v>
      </c>
      <c r="CG49" s="29" t="str">
        <f>IF(Indicators!Q49&lt;&gt;"", IF(Indicators!Q49&lt;Parameters!H$19, "Y", "N"), "")</f>
        <v/>
      </c>
      <c r="CH49" s="29">
        <f t="shared" si="30"/>
        <v>0</v>
      </c>
      <c r="CI49" s="47" t="str">
        <f>IF(AND(K49="No",R49="No"),IF(CH49&gt;=Parameters!C$18, "Y", "N"), "")</f>
        <v>N</v>
      </c>
      <c r="CJ49" s="29"/>
      <c r="CK49" s="29" t="str">
        <f>IF(AND($CI49="Y", Indicators!O49&lt;&gt;""), IF(Indicators!O49&lt;Parameters!F$20, "Y", "N"),"")</f>
        <v/>
      </c>
      <c r="CL49" s="29" t="str">
        <f>IF(AND($CI49="Y", Indicators!P49&lt;&gt;""), IF(Indicators!P49&lt;Parameters!G$20, "Y", "N"),"")</f>
        <v/>
      </c>
      <c r="CM49" s="29" t="str">
        <f>IF(AND($CI49="Y", Indicators!Q49&lt;&gt;""), IF(Indicators!Q49&lt;Parameters!H$20, "Y", "N"),"")</f>
        <v/>
      </c>
      <c r="CN49" s="29" t="str">
        <f>IF(AND($CI49="Y", Indicators!R49&lt;&gt;""), IF(Indicators!R49&lt;Parameters!I$20, "Y", "N"),"")</f>
        <v/>
      </c>
      <c r="CO49" s="29" t="str">
        <f>IF(AND($CI49="Y", Indicators!S49&lt;&gt;""), IF(Indicators!S49&lt;Parameters!J$20, "Y", "N"),"")</f>
        <v/>
      </c>
      <c r="CP49" s="29" t="str">
        <f>IF(AND($CI49="Y", Indicators!T49&lt;&gt;""), IF(Indicators!T49&lt;Parameters!K$20, "Y", "N"),"")</f>
        <v/>
      </c>
      <c r="CQ49" s="29" t="str">
        <f>IF(AND($CI49="Y", Indicators!U49&lt;&gt;""), IF(Indicators!U49&lt;Parameters!L$20, "Y", "N"),"")</f>
        <v/>
      </c>
      <c r="CR49" s="29" t="str">
        <f>IF(AND($CI49="Y", Indicators!V49&lt;&gt;""), IF(Indicators!V49&lt;Parameters!M$20, "Y", "N"),"")</f>
        <v/>
      </c>
      <c r="CS49" s="81" t="str">
        <f t="shared" si="31"/>
        <v/>
      </c>
      <c r="CT49" s="84" t="str">
        <f>IF(CI49="Y", IF(CS49&gt;=Parameters!C$19, "Y", "N"), "")</f>
        <v/>
      </c>
      <c r="CU49" s="29" t="str">
        <f>IF($H49="Yes",#REF!, "")</f>
        <v/>
      </c>
      <c r="CV49" s="78" t="str">
        <f>IF(CT49="Y", Indicators!X49, "")</f>
        <v/>
      </c>
      <c r="CW49" s="34" t="str">
        <f>IF(CV49&lt;&gt;"",IF(CV49&gt;Parameters!C68,"Y","N"), "")</f>
        <v/>
      </c>
      <c r="CY49" s="33" t="str">
        <f>IF($K49="Yes", IF(Indicators!F49&lt;&gt;"", Indicators!F49, ""), "")</f>
        <v/>
      </c>
      <c r="CZ49" s="33" t="str">
        <f>IF($K49="Yes", IF(Indicators!G49&lt;&gt;"", Indicators!G49, ""), "")</f>
        <v/>
      </c>
      <c r="DA49" s="33" t="str">
        <f>IF($K49="Yes", IF(Indicators!H49&lt;&gt;"", Indicators!H49, ""), "")</f>
        <v/>
      </c>
      <c r="DB49" s="33" t="str">
        <f>IF($K49="Yes", IF(Indicators!I49&lt;&gt;"", Indicators!I49, ""), "")</f>
        <v/>
      </c>
      <c r="DC49" s="33" t="str">
        <f>IF($K49="Yes", IF(Indicators!J49&lt;&gt;"", Indicators!J49, ""), "")</f>
        <v/>
      </c>
      <c r="DD49" s="33" t="str">
        <f>IF($K49="Yes", IF(Indicators!K49&lt;&gt;"", Indicators!K49, ""), "")</f>
        <v/>
      </c>
      <c r="DE49" s="33" t="str">
        <f>IF($K49="Yes", IF(Indicators!L49&lt;&gt;"", Indicators!L49, ""), "")</f>
        <v/>
      </c>
      <c r="DF49" s="33" t="str">
        <f>IF($K49="Yes", IF(Indicators!M49&lt;&gt;"", Indicators!M49, ""), "")</f>
        <v/>
      </c>
      <c r="DH49" s="33" t="str">
        <f>IF($K49="Yes", IF(Indicators!W49&lt;&gt;"", Indicators!W49, ""), "")</f>
        <v/>
      </c>
      <c r="DJ49" s="33" t="str">
        <f>IF($K49="Yes", IF(Indicators!O49&lt;&gt;"", Indicators!O49, ""), "")</f>
        <v/>
      </c>
      <c r="DK49" s="33" t="str">
        <f>IF($K49="Yes", IF(Indicators!P49&lt;&gt;"", Indicators!P49, ""), "")</f>
        <v/>
      </c>
      <c r="DL49" s="33" t="str">
        <f>IF($K49="Yes", IF(Indicators!Q49&lt;&gt;"", Indicators!Q49, ""), "")</f>
        <v/>
      </c>
      <c r="DM49" s="33" t="str">
        <f>IF($K49="Yes", IF(Indicators!R49&lt;&gt;"", Indicators!R49, ""), "")</f>
        <v/>
      </c>
      <c r="DN49" s="33" t="str">
        <f>IF($K49="Yes", IF(Indicators!S49&lt;&gt;"", Indicators!S49, ""), "")</f>
        <v/>
      </c>
      <c r="DO49" s="33" t="str">
        <f>IF($K49="Yes", IF(Indicators!T49&lt;&gt;"", Indicators!T49, ""), "")</f>
        <v/>
      </c>
      <c r="DP49" s="33" t="str">
        <f>IF($K49="Yes", IF(Indicators!U49&lt;&gt;"", Indicators!U49, ""), "")</f>
        <v/>
      </c>
      <c r="DQ49" s="33" t="str">
        <f>IF($K49="Yes", IF(Indicators!V49&lt;&gt;"", Indicators!V49, ""), "")</f>
        <v/>
      </c>
      <c r="DS49" s="29" t="str">
        <f>IF($K49="Yes", IF(Indicators!X49&lt;&gt;"", Indicators!X49, ""), "")</f>
        <v/>
      </c>
    </row>
    <row r="50" spans="1:123" x14ac:dyDescent="0.25">
      <c r="A50" s="56" t="str">
        <f>Indicators!A50</f>
        <v>District1013</v>
      </c>
      <c r="B50" s="56" t="str">
        <f>Indicators!B50</f>
        <v>School 2</v>
      </c>
      <c r="C50" s="57" t="str">
        <f>Indicators!D50</f>
        <v>Yes</v>
      </c>
      <c r="D50" s="64">
        <f>IF(AK50="Y", IF(Parameters!B$5="Percentile", Identification!AJ50,Identification!AI50), "")</f>
        <v>39.926739900000001</v>
      </c>
      <c r="E50" s="64" t="str">
        <f>IF(AN50="Y", IF(Parameters!B$6="Percentile", AM50, AL50), "")</f>
        <v/>
      </c>
      <c r="F50" s="57" t="str">
        <f t="shared" si="0"/>
        <v>Y</v>
      </c>
      <c r="G50" s="64">
        <f>IF(AND(F50="Y", AS50="Y"), IF(Parameters!B$7="Percentile", AR50,AQ50), "")</f>
        <v>16.400000000000002</v>
      </c>
      <c r="H50" s="57" t="str">
        <f t="shared" si="1"/>
        <v>Y</v>
      </c>
      <c r="I50" s="64" t="str">
        <f>IF(AND(H50="Y", AW50="Y"), IF(Parameters!B$7="Percentile", AV50,AU50), "")</f>
        <v/>
      </c>
      <c r="J50" s="65" t="str">
        <f t="shared" si="2"/>
        <v>N</v>
      </c>
      <c r="K50" s="57" t="str">
        <f t="shared" si="3"/>
        <v>No</v>
      </c>
      <c r="L50" s="87">
        <f t="shared" si="4"/>
        <v>4</v>
      </c>
      <c r="M50" s="57" t="str">
        <f>Identification!BI50</f>
        <v>Y</v>
      </c>
      <c r="N50" s="87">
        <f t="shared" si="5"/>
        <v>3</v>
      </c>
      <c r="O50" s="88" t="str">
        <f t="shared" si="6"/>
        <v>Y</v>
      </c>
      <c r="P50" s="57">
        <f t="shared" si="7"/>
        <v>14.49</v>
      </c>
      <c r="Q50" s="57" t="str">
        <f t="shared" si="8"/>
        <v>Y</v>
      </c>
      <c r="R50" s="57" t="str">
        <f t="shared" si="9"/>
        <v>Yes</v>
      </c>
      <c r="S50" s="57" t="str">
        <f t="shared" si="10"/>
        <v/>
      </c>
      <c r="T50" s="57" t="str">
        <f t="shared" si="11"/>
        <v/>
      </c>
      <c r="U50" s="57" t="str">
        <f t="shared" si="12"/>
        <v/>
      </c>
      <c r="V50" s="88" t="str">
        <f t="shared" si="13"/>
        <v/>
      </c>
      <c r="W50" s="57" t="str">
        <f t="shared" si="14"/>
        <v/>
      </c>
      <c r="X50" s="91" t="str">
        <f t="shared" si="15"/>
        <v/>
      </c>
      <c r="Y50" s="58" t="str">
        <f t="shared" si="16"/>
        <v>No</v>
      </c>
      <c r="AA50" s="29" t="str">
        <f t="shared" si="17"/>
        <v>No</v>
      </c>
      <c r="AB50" s="29" t="str">
        <f t="shared" si="18"/>
        <v>Yes</v>
      </c>
      <c r="AC50" s="29" t="str">
        <f t="shared" si="19"/>
        <v>No</v>
      </c>
      <c r="AE50" s="29" t="str">
        <f t="shared" si="20"/>
        <v/>
      </c>
      <c r="AF50" s="29" t="str">
        <f t="shared" si="21"/>
        <v/>
      </c>
      <c r="AG50" s="29" t="str">
        <f t="shared" si="22"/>
        <v/>
      </c>
      <c r="AI50" s="33">
        <f>IF(C50="Yes",IF(Indicators!E50&lt;&gt;"", Indicators!E50,""),"")</f>
        <v>39.926739900000001</v>
      </c>
      <c r="AJ50" s="33">
        <f t="shared" si="23"/>
        <v>37.4</v>
      </c>
      <c r="AK50" s="62" t="str">
        <f>IF(Parameters!B$5="Percentile", IF(AJ50&lt;Parameters!C$5, "Y", "N"), IF(AI50&lt;Parameters!C$5, "Y", "N"))</f>
        <v>Y</v>
      </c>
      <c r="AL50" s="33" t="str">
        <f>IF(C50="Yes", IF(Indicators!W50&lt;&gt;"", Indicators!W50, ""),"")</f>
        <v/>
      </c>
      <c r="AM50" s="33" t="str">
        <f t="shared" si="24"/>
        <v/>
      </c>
      <c r="AN50" s="33" t="str">
        <f>IF(AL50&lt;&gt;"", IF(Parameters!B$6="Percentile", IF(AM50&lt;Parameters!C$6, "Y", "N"), IF(AL50&lt;Parameters!C$6, "Y", "N")),"")</f>
        <v/>
      </c>
      <c r="AO50" s="47" t="str">
        <f t="shared" si="25"/>
        <v>Y</v>
      </c>
      <c r="AQ50" s="33">
        <f>IF(C50="Yes", IF(Indicators!N50&lt;&gt;"", Indicators!N50,""),"")</f>
        <v>96.982758599999997</v>
      </c>
      <c r="AR50" s="33">
        <f t="shared" si="26"/>
        <v>16.400000000000002</v>
      </c>
      <c r="AS50" s="48" t="str">
        <f>IF(Parameters!B$7="Percentile", IF(AR50&lt;Parameters!C$7, "Y", "N"), IF(AQ50&lt;Parameters!C$7, "Y", "N"))</f>
        <v>Y</v>
      </c>
      <c r="AU50" s="33">
        <f>IF(C50="Yes", IF(Indicators!X50&lt;&gt;"", Indicators!X50,""),"")</f>
        <v>14.49</v>
      </c>
      <c r="AV50" s="33">
        <f t="shared" si="27"/>
        <v>47.699999999999996</v>
      </c>
      <c r="AW50" s="48" t="str">
        <f>IF(Parameters!B$8="Percentile", IF(AV50&lt;Parameters!C$8, "Y", "N"), IF(AU50&gt;Parameters!C$8, "Y", "N"))</f>
        <v>N</v>
      </c>
      <c r="AY50" s="71" t="str">
        <f>IF(Indicators!F50&lt;&gt;"", IF(Indicators!F50&lt;Parameters!F$5, "Y", "N"), "")</f>
        <v>Y</v>
      </c>
      <c r="AZ50" s="71" t="str">
        <f>IF(Indicators!G50&lt;&gt;"", IF(Indicators!G50&lt;Parameters!G$5, "Y", "N"), "")</f>
        <v>Y</v>
      </c>
      <c r="BA50" s="71" t="str">
        <f>IF(Indicators!H50&lt;&gt;"", IF(Indicators!H50&lt;Parameters!H$5, "Y", "N"), "")</f>
        <v/>
      </c>
      <c r="BB50" s="71" t="str">
        <f>IF(Indicators!I50&lt;&gt;"", IF(Indicators!I50&lt;Parameters!I$5, "Y", "N"), "")</f>
        <v>Y</v>
      </c>
      <c r="BC50" s="71" t="str">
        <f>IF(Indicators!J50&lt;&gt;"", IF(Indicators!J50&lt;Parameters!J$5, "Y", "N"), "")</f>
        <v/>
      </c>
      <c r="BD50" s="71" t="str">
        <f>IF(Indicators!K50&lt;&gt;"", IF(Indicators!K50&lt;Parameters!K$5, "Y", "N"), "")</f>
        <v/>
      </c>
      <c r="BE50" s="71" t="str">
        <f>IF(Indicators!L50&lt;&gt;"", IF(Indicators!L50&lt;Parameters!L$5, "Y", "N"), "")</f>
        <v/>
      </c>
      <c r="BF50" s="71" t="str">
        <f>IF(Indicators!M50&lt;&gt;"", IF(Indicators!M50&lt;Parameters!M$5, "Y", "N"), "")</f>
        <v>Y</v>
      </c>
      <c r="BG50" s="29" t="str">
        <f>IF(Indicators!Q50&lt;&gt;"", IF(Indicators!Q50&lt;Parameters!H$6, "Y", "N"), "")</f>
        <v/>
      </c>
      <c r="BH50" s="29">
        <f t="shared" si="28"/>
        <v>4</v>
      </c>
      <c r="BI50" s="47" t="str">
        <f>IF(K50="No",IF(BH50&gt;=Parameters!C$12, "Y", "N"), "")</f>
        <v>Y</v>
      </c>
      <c r="BK50" s="78">
        <f>IF(AND($BI50="Y", Indicators!O50&lt;&gt;""), _xlfn.PERCENTRANK.EXC(Indicators!O$2:O$210, Indicators!O50)*100, "")</f>
        <v>17.7</v>
      </c>
      <c r="BL50" s="78">
        <f>IF(AND($BI50="Y", Indicators!P50&lt;&gt;""), _xlfn.PERCENTRANK.EXC(Indicators!P$2:P$210, Indicators!P50)*100, "")</f>
        <v>24.099999999999998</v>
      </c>
      <c r="BM50" s="78" t="str">
        <f>IF(AND($BI50="Y", Indicators!Q50&lt;&gt;""), _xlfn.PERCENTRANK.EXC(Indicators!Q$2:Q$210, Indicators!Q50)*100, "")</f>
        <v/>
      </c>
      <c r="BN50" s="78">
        <f>IF(AND($BI50="Y", Indicators!R50&lt;&gt;""), _xlfn.PERCENTRANK.EXC(Indicators!R$2:R$210, Indicators!R50)*100, "")</f>
        <v>25</v>
      </c>
      <c r="BO50" s="78" t="str">
        <f>IF(AND($BI50="Y", Indicators!S50&lt;&gt;""), _xlfn.PERCENTRANK.EXC(Indicators!S$2:S$210, Indicators!S50)*100, "")</f>
        <v/>
      </c>
      <c r="BP50" s="78" t="str">
        <f>IF(AND($BI50="Y", Indicators!T50&lt;&gt;""), _xlfn.PERCENTRANK.EXC(Indicators!T$2:T$210, Indicators!T50)*100, "")</f>
        <v/>
      </c>
      <c r="BQ50" s="78" t="str">
        <f>IF(AND($BI50="Y", Indicators!U50&lt;&gt;""), _xlfn.PERCENTRANK.EXC(Indicators!U$2:U$210, Indicators!U50)*100, "")</f>
        <v/>
      </c>
      <c r="BR50" s="78">
        <f>IF(AND($BI50="Y", Indicators!V50&lt;&gt;""), _xlfn.PERCENTRANK.EXC(Indicators!V$2:V$210, Indicators!V50)*100, "")</f>
        <v>14.899999999999999</v>
      </c>
      <c r="BS50" s="81">
        <f t="shared" si="29"/>
        <v>3</v>
      </c>
      <c r="BT50" s="84" t="str">
        <f>IF(BI50="Y", IF(BS50&gt;=Parameters!C$13, "Y", "N"), "")</f>
        <v>Y</v>
      </c>
      <c r="BU50" s="29"/>
      <c r="BV50" s="33">
        <f>IF(BT50="Y", Indicators!X50, "")</f>
        <v>14.49</v>
      </c>
      <c r="BW50" s="47" t="str">
        <f>IF(BV50&lt;&gt;"", IF(BV50&gt;Parameters!C$14,"Y", "N"), "")</f>
        <v>Y</v>
      </c>
      <c r="BY50" s="72" t="str">
        <f>IF(Indicators!F50&lt;&gt;"", IF(Indicators!F50&lt;Parameters!F$18, "Y", "N"), "")</f>
        <v>N</v>
      </c>
      <c r="BZ50" s="72" t="str">
        <f>IF(Indicators!G50&lt;&gt;"", IF(Indicators!G50&lt;Parameters!G$18, "Y", "N"), "")</f>
        <v>Y</v>
      </c>
      <c r="CA50" s="72" t="str">
        <f>IF(Indicators!H50&lt;&gt;"", IF(Indicators!H50&lt;Parameters!H$18, "Y", "N"), "")</f>
        <v/>
      </c>
      <c r="CB50" s="72" t="str">
        <f>IF(Indicators!I50&lt;&gt;"", IF(Indicators!I50&lt;Parameters!I$18, "Y", "N"), "")</f>
        <v>Y</v>
      </c>
      <c r="CC50" s="72" t="str">
        <f>IF(Indicators!J50&lt;&gt;"", IF(Indicators!J50&lt;Parameters!J$18, "Y", "N"), "")</f>
        <v/>
      </c>
      <c r="CD50" s="72" t="str">
        <f>IF(Indicators!K50&lt;&gt;"", IF(Indicators!K50&lt;Parameters!K$18, "Y", "N"), "")</f>
        <v/>
      </c>
      <c r="CE50" s="72" t="str">
        <f>IF(Indicators!L50&lt;&gt;"", IF(Indicators!L50&lt;Parameters!L$18, "Y", "N"), "")</f>
        <v/>
      </c>
      <c r="CF50" s="72" t="str">
        <f>IF(Indicators!M50&lt;&gt;"", IF(Indicators!M50&lt;Parameters!M$18, "Y", "N"), "")</f>
        <v>Y</v>
      </c>
      <c r="CG50" s="29" t="str">
        <f>IF(Indicators!Q50&lt;&gt;"", IF(Indicators!Q50&lt;Parameters!H$19, "Y", "N"), "")</f>
        <v/>
      </c>
      <c r="CH50" s="29">
        <f t="shared" si="30"/>
        <v>3</v>
      </c>
      <c r="CI50" s="47" t="str">
        <f>IF(AND(K50="No",R50="No"),IF(CH50&gt;=Parameters!C$18, "Y", "N"), "")</f>
        <v/>
      </c>
      <c r="CJ50" s="29"/>
      <c r="CK50" s="29" t="str">
        <f>IF(AND($CI50="Y", Indicators!O50&lt;&gt;""), IF(Indicators!O50&lt;Parameters!F$20, "Y", "N"),"")</f>
        <v/>
      </c>
      <c r="CL50" s="29" t="str">
        <f>IF(AND($CI50="Y", Indicators!P50&lt;&gt;""), IF(Indicators!P50&lt;Parameters!G$20, "Y", "N"),"")</f>
        <v/>
      </c>
      <c r="CM50" s="29" t="str">
        <f>IF(AND($CI50="Y", Indicators!Q50&lt;&gt;""), IF(Indicators!Q50&lt;Parameters!H$20, "Y", "N"),"")</f>
        <v/>
      </c>
      <c r="CN50" s="29" t="str">
        <f>IF(AND($CI50="Y", Indicators!R50&lt;&gt;""), IF(Indicators!R50&lt;Parameters!I$20, "Y", "N"),"")</f>
        <v/>
      </c>
      <c r="CO50" s="29" t="str">
        <f>IF(AND($CI50="Y", Indicators!S50&lt;&gt;""), IF(Indicators!S50&lt;Parameters!J$20, "Y", "N"),"")</f>
        <v/>
      </c>
      <c r="CP50" s="29" t="str">
        <f>IF(AND($CI50="Y", Indicators!T50&lt;&gt;""), IF(Indicators!T50&lt;Parameters!K$20, "Y", "N"),"")</f>
        <v/>
      </c>
      <c r="CQ50" s="29" t="str">
        <f>IF(AND($CI50="Y", Indicators!U50&lt;&gt;""), IF(Indicators!U50&lt;Parameters!L$20, "Y", "N"),"")</f>
        <v/>
      </c>
      <c r="CR50" s="29" t="str">
        <f>IF(AND($CI50="Y", Indicators!V50&lt;&gt;""), IF(Indicators!V50&lt;Parameters!M$20, "Y", "N"),"")</f>
        <v/>
      </c>
      <c r="CS50" s="81" t="str">
        <f t="shared" si="31"/>
        <v/>
      </c>
      <c r="CT50" s="84" t="str">
        <f>IF(CI50="Y", IF(CS50&gt;=Parameters!C$19, "Y", "N"), "")</f>
        <v/>
      </c>
      <c r="CU50" s="29" t="str">
        <f>IF($H50="Yes",#REF!, "")</f>
        <v/>
      </c>
      <c r="CV50" s="78" t="str">
        <f>IF(CT50="Y", Indicators!X50, "")</f>
        <v/>
      </c>
      <c r="CW50" s="34" t="str">
        <f>IF(CV50&lt;&gt;"",IF(CV50&gt;Parameters!C69,"Y","N"), "")</f>
        <v/>
      </c>
      <c r="CY50" s="33" t="str">
        <f>IF($K50="Yes", IF(Indicators!F50&lt;&gt;"", Indicators!F50, ""), "")</f>
        <v/>
      </c>
      <c r="CZ50" s="33" t="str">
        <f>IF($K50="Yes", IF(Indicators!G50&lt;&gt;"", Indicators!G50, ""), "")</f>
        <v/>
      </c>
      <c r="DA50" s="33" t="str">
        <f>IF($K50="Yes", IF(Indicators!H50&lt;&gt;"", Indicators!H50, ""), "")</f>
        <v/>
      </c>
      <c r="DB50" s="33" t="str">
        <f>IF($K50="Yes", IF(Indicators!I50&lt;&gt;"", Indicators!I50, ""), "")</f>
        <v/>
      </c>
      <c r="DC50" s="33" t="str">
        <f>IF($K50="Yes", IF(Indicators!J50&lt;&gt;"", Indicators!J50, ""), "")</f>
        <v/>
      </c>
      <c r="DD50" s="33" t="str">
        <f>IF($K50="Yes", IF(Indicators!K50&lt;&gt;"", Indicators!K50, ""), "")</f>
        <v/>
      </c>
      <c r="DE50" s="33" t="str">
        <f>IF($K50="Yes", IF(Indicators!L50&lt;&gt;"", Indicators!L50, ""), "")</f>
        <v/>
      </c>
      <c r="DF50" s="33" t="str">
        <f>IF($K50="Yes", IF(Indicators!M50&lt;&gt;"", Indicators!M50, ""), "")</f>
        <v/>
      </c>
      <c r="DH50" s="33" t="str">
        <f>IF($K50="Yes", IF(Indicators!W50&lt;&gt;"", Indicators!W50, ""), "")</f>
        <v/>
      </c>
      <c r="DJ50" s="33" t="str">
        <f>IF($K50="Yes", IF(Indicators!O50&lt;&gt;"", Indicators!O50, ""), "")</f>
        <v/>
      </c>
      <c r="DK50" s="33" t="str">
        <f>IF($K50="Yes", IF(Indicators!P50&lt;&gt;"", Indicators!P50, ""), "")</f>
        <v/>
      </c>
      <c r="DL50" s="33" t="str">
        <f>IF($K50="Yes", IF(Indicators!Q50&lt;&gt;"", Indicators!Q50, ""), "")</f>
        <v/>
      </c>
      <c r="DM50" s="33" t="str">
        <f>IF($K50="Yes", IF(Indicators!R50&lt;&gt;"", Indicators!R50, ""), "")</f>
        <v/>
      </c>
      <c r="DN50" s="33" t="str">
        <f>IF($K50="Yes", IF(Indicators!S50&lt;&gt;"", Indicators!S50, ""), "")</f>
        <v/>
      </c>
      <c r="DO50" s="33" t="str">
        <f>IF($K50="Yes", IF(Indicators!T50&lt;&gt;"", Indicators!T50, ""), "")</f>
        <v/>
      </c>
      <c r="DP50" s="33" t="str">
        <f>IF($K50="Yes", IF(Indicators!U50&lt;&gt;"", Indicators!U50, ""), "")</f>
        <v/>
      </c>
      <c r="DQ50" s="33" t="str">
        <f>IF($K50="Yes", IF(Indicators!V50&lt;&gt;"", Indicators!V50, ""), "")</f>
        <v/>
      </c>
      <c r="DS50" s="29" t="str">
        <f>IF($K50="Yes", IF(Indicators!X50&lt;&gt;"", Indicators!X50, ""), "")</f>
        <v/>
      </c>
    </row>
    <row r="51" spans="1:123" x14ac:dyDescent="0.25">
      <c r="A51" s="56" t="str">
        <f>Indicators!A51</f>
        <v>District1013</v>
      </c>
      <c r="B51" s="56" t="str">
        <f>Indicators!B51</f>
        <v>School 3</v>
      </c>
      <c r="C51" s="57" t="str">
        <f>Indicators!D51</f>
        <v>Yes</v>
      </c>
      <c r="D51" s="64">
        <f>IF(AK51="Y", IF(Parameters!B$5="Percentile", Identification!AJ51,Identification!AI51), "")</f>
        <v>26.363636400000001</v>
      </c>
      <c r="E51" s="64" t="str">
        <f>IF(AN51="Y", IF(Parameters!B$6="Percentile", AM51, AL51), "")</f>
        <v/>
      </c>
      <c r="F51" s="57" t="str">
        <f t="shared" si="0"/>
        <v>Y</v>
      </c>
      <c r="G51" s="64" t="str">
        <f>IF(AND(F51="Y", AS51="Y"), IF(Parameters!B$7="Percentile", AR51,AQ51), "")</f>
        <v/>
      </c>
      <c r="H51" s="57" t="str">
        <f t="shared" si="1"/>
        <v>N</v>
      </c>
      <c r="I51" s="64" t="str">
        <f>IF(AND(H51="Y", AW51="Y"), IF(Parameters!B$7="Percentile", AV51,AU51), "")</f>
        <v/>
      </c>
      <c r="J51" s="65" t="str">
        <f t="shared" si="2"/>
        <v/>
      </c>
      <c r="K51" s="57" t="str">
        <f t="shared" si="3"/>
        <v>No</v>
      </c>
      <c r="L51" s="87">
        <f t="shared" si="4"/>
        <v>3</v>
      </c>
      <c r="M51" s="57" t="str">
        <f>Identification!BI51</f>
        <v>Y</v>
      </c>
      <c r="N51" s="87" t="str">
        <f t="shared" si="5"/>
        <v/>
      </c>
      <c r="O51" s="88" t="str">
        <f t="shared" si="6"/>
        <v>N</v>
      </c>
      <c r="P51" s="57" t="str">
        <f t="shared" si="7"/>
        <v/>
      </c>
      <c r="Q51" s="57" t="str">
        <f t="shared" si="8"/>
        <v/>
      </c>
      <c r="R51" s="57" t="str">
        <f t="shared" si="9"/>
        <v>No</v>
      </c>
      <c r="S51" s="57">
        <f t="shared" si="10"/>
        <v>2</v>
      </c>
      <c r="T51" s="57" t="str">
        <f t="shared" si="11"/>
        <v>Y</v>
      </c>
      <c r="U51" s="57" t="str">
        <f t="shared" si="12"/>
        <v/>
      </c>
      <c r="V51" s="88" t="str">
        <f t="shared" si="13"/>
        <v>N</v>
      </c>
      <c r="W51" s="57" t="str">
        <f t="shared" si="14"/>
        <v/>
      </c>
      <c r="X51" s="91" t="str">
        <f t="shared" si="15"/>
        <v/>
      </c>
      <c r="Y51" s="58" t="str">
        <f t="shared" si="16"/>
        <v>No</v>
      </c>
      <c r="AA51" s="29" t="str">
        <f t="shared" si="17"/>
        <v>No</v>
      </c>
      <c r="AB51" s="29" t="str">
        <f t="shared" si="18"/>
        <v>No</v>
      </c>
      <c r="AC51" s="29" t="str">
        <f t="shared" si="19"/>
        <v>No</v>
      </c>
      <c r="AE51" s="29" t="str">
        <f t="shared" si="20"/>
        <v/>
      </c>
      <c r="AF51" s="29" t="str">
        <f t="shared" si="21"/>
        <v/>
      </c>
      <c r="AG51" s="29" t="str">
        <f t="shared" si="22"/>
        <v/>
      </c>
      <c r="AI51" s="33">
        <f>IF(C51="Yes",IF(Indicators!E51&lt;&gt;"", Indicators!E51,""),"")</f>
        <v>26.363636400000001</v>
      </c>
      <c r="AJ51" s="33">
        <f t="shared" si="23"/>
        <v>2.7</v>
      </c>
      <c r="AK51" s="62" t="str">
        <f>IF(Parameters!B$5="Percentile", IF(AJ51&lt;Parameters!C$5, "Y", "N"), IF(AI51&lt;Parameters!C$5, "Y", "N"))</f>
        <v>Y</v>
      </c>
      <c r="AL51" s="33" t="str">
        <f>IF(C51="Yes", IF(Indicators!W51&lt;&gt;"", Indicators!W51, ""),"")</f>
        <v/>
      </c>
      <c r="AM51" s="33" t="str">
        <f t="shared" si="24"/>
        <v/>
      </c>
      <c r="AN51" s="33" t="str">
        <f>IF(AL51&lt;&gt;"", IF(Parameters!B$6="Percentile", IF(AM51&lt;Parameters!C$6, "Y", "N"), IF(AL51&lt;Parameters!C$6, "Y", "N")),"")</f>
        <v/>
      </c>
      <c r="AO51" s="47" t="str">
        <f t="shared" si="25"/>
        <v>Y</v>
      </c>
      <c r="AQ51" s="33">
        <f>IF(C51="Yes", IF(Indicators!N51&lt;&gt;"", Indicators!N51,""),"")</f>
        <v>101.5957447</v>
      </c>
      <c r="AR51" s="33">
        <f t="shared" si="26"/>
        <v>26</v>
      </c>
      <c r="AS51" s="48" t="str">
        <f>IF(Parameters!B$7="Percentile", IF(AR51&lt;Parameters!C$7, "Y", "N"), IF(AQ51&lt;Parameters!C$7, "Y", "N"))</f>
        <v>N</v>
      </c>
      <c r="AU51" s="33">
        <f>IF(C51="Yes", IF(Indicators!X51&lt;&gt;"", Indicators!X51,""),"")</f>
        <v>15.25</v>
      </c>
      <c r="AV51" s="33">
        <f t="shared" si="27"/>
        <v>41.7</v>
      </c>
      <c r="AW51" s="48" t="str">
        <f>IF(Parameters!B$8="Percentile", IF(AV51&lt;Parameters!C$8, "Y", "N"), IF(AU51&gt;Parameters!C$8, "Y", "N"))</f>
        <v>N</v>
      </c>
      <c r="AY51" s="71" t="str">
        <f>IF(Indicators!F51&lt;&gt;"", IF(Indicators!F51&lt;Parameters!F$5, "Y", "N"), "")</f>
        <v>Y</v>
      </c>
      <c r="AZ51" s="71" t="str">
        <f>IF(Indicators!G51&lt;&gt;"", IF(Indicators!G51&lt;Parameters!G$5, "Y", "N"), "")</f>
        <v>Y</v>
      </c>
      <c r="BA51" s="71" t="str">
        <f>IF(Indicators!H51&lt;&gt;"", IF(Indicators!H51&lt;Parameters!H$5, "Y", "N"), "")</f>
        <v/>
      </c>
      <c r="BB51" s="71" t="str">
        <f>IF(Indicators!I51&lt;&gt;"", IF(Indicators!I51&lt;Parameters!I$5, "Y", "N"), "")</f>
        <v/>
      </c>
      <c r="BC51" s="71" t="str">
        <f>IF(Indicators!J51&lt;&gt;"", IF(Indicators!J51&lt;Parameters!J$5, "Y", "N"), "")</f>
        <v/>
      </c>
      <c r="BD51" s="71" t="str">
        <f>IF(Indicators!K51&lt;&gt;"", IF(Indicators!K51&lt;Parameters!K$5, "Y", "N"), "")</f>
        <v/>
      </c>
      <c r="BE51" s="71" t="str">
        <f>IF(Indicators!L51&lt;&gt;"", IF(Indicators!L51&lt;Parameters!L$5, "Y", "N"), "")</f>
        <v/>
      </c>
      <c r="BF51" s="71" t="str">
        <f>IF(Indicators!M51&lt;&gt;"", IF(Indicators!M51&lt;Parameters!M$5, "Y", "N"), "")</f>
        <v>Y</v>
      </c>
      <c r="BG51" s="29" t="str">
        <f>IF(Indicators!Q51&lt;&gt;"", IF(Indicators!Q51&lt;Parameters!H$6, "Y", "N"), "")</f>
        <v/>
      </c>
      <c r="BH51" s="29">
        <f t="shared" si="28"/>
        <v>3</v>
      </c>
      <c r="BI51" s="47" t="str">
        <f>IF(K51="No",IF(BH51&gt;=Parameters!C$12, "Y", "N"), "")</f>
        <v>Y</v>
      </c>
      <c r="BK51" s="78">
        <f>IF(AND($BI51="Y", Indicators!O51&lt;&gt;""), _xlfn.PERCENTRANK.EXC(Indicators!O$2:O$210, Indicators!O51)*100, "")</f>
        <v>58.3</v>
      </c>
      <c r="BL51" s="78" t="str">
        <f>IF(AND($BI51="Y", Indicators!P51&lt;&gt;""), _xlfn.PERCENTRANK.EXC(Indicators!P$2:P$210, Indicators!P51)*100, "")</f>
        <v/>
      </c>
      <c r="BM51" s="78" t="str">
        <f>IF(AND($BI51="Y", Indicators!Q51&lt;&gt;""), _xlfn.PERCENTRANK.EXC(Indicators!Q$2:Q$210, Indicators!Q51)*100, "")</f>
        <v/>
      </c>
      <c r="BN51" s="78" t="str">
        <f>IF(AND($BI51="Y", Indicators!R51&lt;&gt;""), _xlfn.PERCENTRANK.EXC(Indicators!R$2:R$210, Indicators!R51)*100, "")</f>
        <v/>
      </c>
      <c r="BO51" s="78" t="str">
        <f>IF(AND($BI51="Y", Indicators!S51&lt;&gt;""), _xlfn.PERCENTRANK.EXC(Indicators!S$2:S$210, Indicators!S51)*100, "")</f>
        <v/>
      </c>
      <c r="BP51" s="78" t="str">
        <f>IF(AND($BI51="Y", Indicators!T51&lt;&gt;""), _xlfn.PERCENTRANK.EXC(Indicators!T$2:T$210, Indicators!T51)*100, "")</f>
        <v/>
      </c>
      <c r="BQ51" s="78" t="str">
        <f>IF(AND($BI51="Y", Indicators!U51&lt;&gt;""), _xlfn.PERCENTRANK.EXC(Indicators!U$2:U$210, Indicators!U51)*100, "")</f>
        <v/>
      </c>
      <c r="BR51" s="78">
        <f>IF(AND($BI51="Y", Indicators!V51&lt;&gt;""), _xlfn.PERCENTRANK.EXC(Indicators!V$2:V$210, Indicators!V51)*100, "")</f>
        <v>17.399999999999999</v>
      </c>
      <c r="BS51" s="81">
        <f t="shared" si="29"/>
        <v>1</v>
      </c>
      <c r="BT51" s="84" t="str">
        <f>IF(BI51="Y", IF(BS51&gt;=Parameters!C$13, "Y", "N"), "")</f>
        <v>N</v>
      </c>
      <c r="BU51" s="29"/>
      <c r="BV51" s="33" t="str">
        <f>IF(BT51="Y", Indicators!X51, "")</f>
        <v/>
      </c>
      <c r="BW51" s="47" t="str">
        <f>IF(BV51&lt;&gt;"", IF(BV51&gt;Parameters!C$14,"Y", "N"), "")</f>
        <v/>
      </c>
      <c r="BY51" s="72" t="str">
        <f>IF(Indicators!F51&lt;&gt;"", IF(Indicators!F51&lt;Parameters!F$18, "Y", "N"), "")</f>
        <v>N</v>
      </c>
      <c r="BZ51" s="72" t="str">
        <f>IF(Indicators!G51&lt;&gt;"", IF(Indicators!G51&lt;Parameters!G$18, "Y", "N"), "")</f>
        <v>Y</v>
      </c>
      <c r="CA51" s="72" t="str">
        <f>IF(Indicators!H51&lt;&gt;"", IF(Indicators!H51&lt;Parameters!H$18, "Y", "N"), "")</f>
        <v/>
      </c>
      <c r="CB51" s="72" t="str">
        <f>IF(Indicators!I51&lt;&gt;"", IF(Indicators!I51&lt;Parameters!I$18, "Y", "N"), "")</f>
        <v/>
      </c>
      <c r="CC51" s="72" t="str">
        <f>IF(Indicators!J51&lt;&gt;"", IF(Indicators!J51&lt;Parameters!J$18, "Y", "N"), "")</f>
        <v/>
      </c>
      <c r="CD51" s="72" t="str">
        <f>IF(Indicators!K51&lt;&gt;"", IF(Indicators!K51&lt;Parameters!K$18, "Y", "N"), "")</f>
        <v/>
      </c>
      <c r="CE51" s="72" t="str">
        <f>IF(Indicators!L51&lt;&gt;"", IF(Indicators!L51&lt;Parameters!L$18, "Y", "N"), "")</f>
        <v/>
      </c>
      <c r="CF51" s="72" t="str">
        <f>IF(Indicators!M51&lt;&gt;"", IF(Indicators!M51&lt;Parameters!M$18, "Y", "N"), "")</f>
        <v>Y</v>
      </c>
      <c r="CG51" s="29" t="str">
        <f>IF(Indicators!Q51&lt;&gt;"", IF(Indicators!Q51&lt;Parameters!H$19, "Y", "N"), "")</f>
        <v/>
      </c>
      <c r="CH51" s="29">
        <f t="shared" si="30"/>
        <v>2</v>
      </c>
      <c r="CI51" s="47" t="str">
        <f>IF(AND(K51="No",R51="No"),IF(CH51&gt;=Parameters!C$18, "Y", "N"), "")</f>
        <v>Y</v>
      </c>
      <c r="CJ51" s="29"/>
      <c r="CK51" s="29" t="str">
        <f>IF(AND($CI51="Y", Indicators!O51&lt;&gt;""), IF(Indicators!O51&lt;Parameters!F$20, "Y", "N"),"")</f>
        <v>N</v>
      </c>
      <c r="CL51" s="29" t="str">
        <f>IF(AND($CI51="Y", Indicators!P51&lt;&gt;""), IF(Indicators!P51&lt;Parameters!G$20, "Y", "N"),"")</f>
        <v/>
      </c>
      <c r="CM51" s="29" t="str">
        <f>IF(AND($CI51="Y", Indicators!Q51&lt;&gt;""), IF(Indicators!Q51&lt;Parameters!H$20, "Y", "N"),"")</f>
        <v/>
      </c>
      <c r="CN51" s="29" t="str">
        <f>IF(AND($CI51="Y", Indicators!R51&lt;&gt;""), IF(Indicators!R51&lt;Parameters!I$20, "Y", "N"),"")</f>
        <v/>
      </c>
      <c r="CO51" s="29" t="str">
        <f>IF(AND($CI51="Y", Indicators!S51&lt;&gt;""), IF(Indicators!S51&lt;Parameters!J$20, "Y", "N"),"")</f>
        <v/>
      </c>
      <c r="CP51" s="29" t="str">
        <f>IF(AND($CI51="Y", Indicators!T51&lt;&gt;""), IF(Indicators!T51&lt;Parameters!K$20, "Y", "N"),"")</f>
        <v/>
      </c>
      <c r="CQ51" s="29" t="str">
        <f>IF(AND($CI51="Y", Indicators!U51&lt;&gt;""), IF(Indicators!U51&lt;Parameters!L$20, "Y", "N"),"")</f>
        <v/>
      </c>
      <c r="CR51" s="29" t="str">
        <f>IF(AND($CI51="Y", Indicators!V51&lt;&gt;""), IF(Indicators!V51&lt;Parameters!M$20, "Y", "N"),"")</f>
        <v>Y</v>
      </c>
      <c r="CS51" s="81">
        <f t="shared" si="31"/>
        <v>1</v>
      </c>
      <c r="CT51" s="84" t="str">
        <f>IF(CI51="Y", IF(CS51&gt;=Parameters!C$19, "Y", "N"), "")</f>
        <v>N</v>
      </c>
      <c r="CU51" s="29" t="str">
        <f>IF($H51="Yes",#REF!, "")</f>
        <v/>
      </c>
      <c r="CV51" s="78" t="str">
        <f>IF(CT51="Y", Indicators!X51, "")</f>
        <v/>
      </c>
      <c r="CW51" s="34" t="str">
        <f>IF(CV51&lt;&gt;"",IF(CV51&gt;Parameters!C70,"Y","N"), "")</f>
        <v/>
      </c>
      <c r="CY51" s="33" t="str">
        <f>IF($K51="Yes", IF(Indicators!F51&lt;&gt;"", Indicators!F51, ""), "")</f>
        <v/>
      </c>
      <c r="CZ51" s="33" t="str">
        <f>IF($K51="Yes", IF(Indicators!G51&lt;&gt;"", Indicators!G51, ""), "")</f>
        <v/>
      </c>
      <c r="DA51" s="33" t="str">
        <f>IF($K51="Yes", IF(Indicators!H51&lt;&gt;"", Indicators!H51, ""), "")</f>
        <v/>
      </c>
      <c r="DB51" s="33" t="str">
        <f>IF($K51="Yes", IF(Indicators!I51&lt;&gt;"", Indicators!I51, ""), "")</f>
        <v/>
      </c>
      <c r="DC51" s="33" t="str">
        <f>IF($K51="Yes", IF(Indicators!J51&lt;&gt;"", Indicators!J51, ""), "")</f>
        <v/>
      </c>
      <c r="DD51" s="33" t="str">
        <f>IF($K51="Yes", IF(Indicators!K51&lt;&gt;"", Indicators!K51, ""), "")</f>
        <v/>
      </c>
      <c r="DE51" s="33" t="str">
        <f>IF($K51="Yes", IF(Indicators!L51&lt;&gt;"", Indicators!L51, ""), "")</f>
        <v/>
      </c>
      <c r="DF51" s="33" t="str">
        <f>IF($K51="Yes", IF(Indicators!M51&lt;&gt;"", Indicators!M51, ""), "")</f>
        <v/>
      </c>
      <c r="DH51" s="33" t="str">
        <f>IF($K51="Yes", IF(Indicators!W51&lt;&gt;"", Indicators!W51, ""), "")</f>
        <v/>
      </c>
      <c r="DJ51" s="33" t="str">
        <f>IF($K51="Yes", IF(Indicators!O51&lt;&gt;"", Indicators!O51, ""), "")</f>
        <v/>
      </c>
      <c r="DK51" s="33" t="str">
        <f>IF($K51="Yes", IF(Indicators!P51&lt;&gt;"", Indicators!P51, ""), "")</f>
        <v/>
      </c>
      <c r="DL51" s="33" t="str">
        <f>IF($K51="Yes", IF(Indicators!Q51&lt;&gt;"", Indicators!Q51, ""), "")</f>
        <v/>
      </c>
      <c r="DM51" s="33" t="str">
        <f>IF($K51="Yes", IF(Indicators!R51&lt;&gt;"", Indicators!R51, ""), "")</f>
        <v/>
      </c>
      <c r="DN51" s="33" t="str">
        <f>IF($K51="Yes", IF(Indicators!S51&lt;&gt;"", Indicators!S51, ""), "")</f>
        <v/>
      </c>
      <c r="DO51" s="33" t="str">
        <f>IF($K51="Yes", IF(Indicators!T51&lt;&gt;"", Indicators!T51, ""), "")</f>
        <v/>
      </c>
      <c r="DP51" s="33" t="str">
        <f>IF($K51="Yes", IF(Indicators!U51&lt;&gt;"", Indicators!U51, ""), "")</f>
        <v/>
      </c>
      <c r="DQ51" s="33" t="str">
        <f>IF($K51="Yes", IF(Indicators!V51&lt;&gt;"", Indicators!V51, ""), "")</f>
        <v/>
      </c>
      <c r="DS51" s="29" t="str">
        <f>IF($K51="Yes", IF(Indicators!X51&lt;&gt;"", Indicators!X51, ""), "")</f>
        <v/>
      </c>
    </row>
    <row r="52" spans="1:123" x14ac:dyDescent="0.25">
      <c r="A52" s="56" t="str">
        <f>Indicators!A52</f>
        <v>District1014</v>
      </c>
      <c r="B52" s="56" t="str">
        <f>Indicators!B52</f>
        <v>School 1</v>
      </c>
      <c r="C52" s="57" t="str">
        <f>Indicators!D52</f>
        <v>No</v>
      </c>
      <c r="D52" s="64" t="str">
        <f>IF(AK52="Y", IF(Parameters!B$5="Percentile", Identification!AJ52,Identification!AI52), "")</f>
        <v/>
      </c>
      <c r="E52" s="64" t="str">
        <f>IF(AN52="Y", IF(Parameters!B$6="Percentile", AM52, AL52), "")</f>
        <v/>
      </c>
      <c r="F52" s="57" t="str">
        <f t="shared" si="0"/>
        <v/>
      </c>
      <c r="G52" s="64" t="str">
        <f>IF(AND(F52="Y", AS52="Y"), IF(Parameters!B$7="Percentile", AR52,AQ52), "")</f>
        <v/>
      </c>
      <c r="H52" s="57" t="str">
        <f t="shared" si="1"/>
        <v/>
      </c>
      <c r="I52" s="64" t="str">
        <f>IF(AND(H52="Y", AW52="Y"), IF(Parameters!B$7="Percentile", AV52,AU52), "")</f>
        <v/>
      </c>
      <c r="J52" s="65" t="str">
        <f t="shared" si="2"/>
        <v/>
      </c>
      <c r="K52" s="57" t="str">
        <f t="shared" si="3"/>
        <v>No</v>
      </c>
      <c r="L52" s="87">
        <f t="shared" si="4"/>
        <v>4</v>
      </c>
      <c r="M52" s="57" t="str">
        <f>Identification!BI52</f>
        <v>Y</v>
      </c>
      <c r="N52" s="87">
        <f t="shared" si="5"/>
        <v>2</v>
      </c>
      <c r="O52" s="88" t="str">
        <f t="shared" si="6"/>
        <v>Y</v>
      </c>
      <c r="P52" s="57">
        <f t="shared" si="7"/>
        <v>22.61</v>
      </c>
      <c r="Q52" s="57" t="str">
        <f t="shared" si="8"/>
        <v>Y</v>
      </c>
      <c r="R52" s="57" t="str">
        <f t="shared" si="9"/>
        <v>Yes</v>
      </c>
      <c r="S52" s="57" t="str">
        <f t="shared" si="10"/>
        <v/>
      </c>
      <c r="T52" s="57" t="str">
        <f t="shared" si="11"/>
        <v/>
      </c>
      <c r="U52" s="57" t="str">
        <f t="shared" si="12"/>
        <v/>
      </c>
      <c r="V52" s="88" t="str">
        <f t="shared" si="13"/>
        <v/>
      </c>
      <c r="W52" s="57" t="str">
        <f t="shared" si="14"/>
        <v/>
      </c>
      <c r="X52" s="91" t="str">
        <f t="shared" si="15"/>
        <v/>
      </c>
      <c r="Y52" s="58" t="str">
        <f t="shared" si="16"/>
        <v>No</v>
      </c>
      <c r="AA52" s="29" t="str">
        <f t="shared" si="17"/>
        <v/>
      </c>
      <c r="AB52" s="29" t="str">
        <f t="shared" si="18"/>
        <v/>
      </c>
      <c r="AC52" s="29" t="str">
        <f t="shared" si="19"/>
        <v/>
      </c>
      <c r="AE52" s="29" t="str">
        <f t="shared" si="20"/>
        <v>No</v>
      </c>
      <c r="AF52" s="29" t="str">
        <f t="shared" si="21"/>
        <v>Yes</v>
      </c>
      <c r="AG52" s="29" t="str">
        <f t="shared" si="22"/>
        <v>No</v>
      </c>
      <c r="AI52" s="33" t="str">
        <f>IF(C52="Yes",IF(Indicators!E52&lt;&gt;"", Indicators!E52,""),"")</f>
        <v/>
      </c>
      <c r="AJ52" s="33" t="str">
        <f t="shared" si="23"/>
        <v/>
      </c>
      <c r="AK52" s="62" t="str">
        <f>IF(Parameters!B$5="Percentile", IF(AJ52&lt;Parameters!C$5, "Y", "N"), IF(AI52&lt;Parameters!C$5, "Y", "N"))</f>
        <v>N</v>
      </c>
      <c r="AL52" s="33" t="str">
        <f>IF(C52="Yes", IF(Indicators!W52&lt;&gt;"", Indicators!W52, ""),"")</f>
        <v/>
      </c>
      <c r="AM52" s="33" t="str">
        <f t="shared" si="24"/>
        <v/>
      </c>
      <c r="AN52" s="33" t="str">
        <f>IF(AL52&lt;&gt;"", IF(Parameters!B$6="Percentile", IF(AM52&lt;Parameters!C$6, "Y", "N"), IF(AL52&lt;Parameters!C$6, "Y", "N")),"")</f>
        <v/>
      </c>
      <c r="AO52" s="47" t="str">
        <f t="shared" si="25"/>
        <v>N</v>
      </c>
      <c r="AQ52" s="33" t="str">
        <f>IF(C52="Yes", IF(Indicators!N52&lt;&gt;"", Indicators!N52,""),"")</f>
        <v/>
      </c>
      <c r="AR52" s="33" t="str">
        <f t="shared" si="26"/>
        <v/>
      </c>
      <c r="AS52" s="48" t="str">
        <f>IF(Parameters!B$7="Percentile", IF(AR52&lt;Parameters!C$7, "Y", "N"), IF(AQ52&lt;Parameters!C$7, "Y", "N"))</f>
        <v>N</v>
      </c>
      <c r="AU52" s="33" t="str">
        <f>IF(C52="Yes", IF(Indicators!X52&lt;&gt;"", Indicators!X52,""),"")</f>
        <v/>
      </c>
      <c r="AV52" s="33" t="str">
        <f t="shared" si="27"/>
        <v/>
      </c>
      <c r="AW52" s="48" t="str">
        <f>IF(Parameters!B$8="Percentile", IF(AV52&lt;Parameters!C$8, "Y", "N"), IF(AU52&gt;Parameters!C$8, "Y", "N"))</f>
        <v>N</v>
      </c>
      <c r="AY52" s="71" t="str">
        <f>IF(Indicators!F52&lt;&gt;"", IF(Indicators!F52&lt;Parameters!F$5, "Y", "N"), "")</f>
        <v>Y</v>
      </c>
      <c r="AZ52" s="71" t="str">
        <f>IF(Indicators!G52&lt;&gt;"", IF(Indicators!G52&lt;Parameters!G$5, "Y", "N"), "")</f>
        <v>Y</v>
      </c>
      <c r="BA52" s="71" t="str">
        <f>IF(Indicators!H52&lt;&gt;"", IF(Indicators!H52&lt;Parameters!H$5, "Y", "N"), "")</f>
        <v/>
      </c>
      <c r="BB52" s="71" t="str">
        <f>IF(Indicators!I52&lt;&gt;"", IF(Indicators!I52&lt;Parameters!I$5, "Y", "N"), "")</f>
        <v>Y</v>
      </c>
      <c r="BC52" s="71" t="str">
        <f>IF(Indicators!J52&lt;&gt;"", IF(Indicators!J52&lt;Parameters!J$5, "Y", "N"), "")</f>
        <v/>
      </c>
      <c r="BD52" s="71" t="str">
        <f>IF(Indicators!K52&lt;&gt;"", IF(Indicators!K52&lt;Parameters!K$5, "Y", "N"), "")</f>
        <v/>
      </c>
      <c r="BE52" s="71" t="str">
        <f>IF(Indicators!L52&lt;&gt;"", IF(Indicators!L52&lt;Parameters!L$5, "Y", "N"), "")</f>
        <v/>
      </c>
      <c r="BF52" s="71" t="str">
        <f>IF(Indicators!M52&lt;&gt;"", IF(Indicators!M52&lt;Parameters!M$5, "Y", "N"), "")</f>
        <v>Y</v>
      </c>
      <c r="BG52" s="29" t="str">
        <f>IF(Indicators!Q52&lt;&gt;"", IF(Indicators!Q52&lt;Parameters!H$6, "Y", "N"), "")</f>
        <v/>
      </c>
      <c r="BH52" s="29">
        <f t="shared" si="28"/>
        <v>4</v>
      </c>
      <c r="BI52" s="47" t="str">
        <f>IF(K52="No",IF(BH52&gt;=Parameters!C$12, "Y", "N"), "")</f>
        <v>Y</v>
      </c>
      <c r="BK52" s="78">
        <f>IF(AND($BI52="Y", Indicators!O52&lt;&gt;""), _xlfn.PERCENTRANK.EXC(Indicators!O$2:O$210, Indicators!O52)*100, "")</f>
        <v>16.600000000000001</v>
      </c>
      <c r="BL52" s="78">
        <f>IF(AND($BI52="Y", Indicators!P52&lt;&gt;""), _xlfn.PERCENTRANK.EXC(Indicators!P$2:P$210, Indicators!P52)*100, "")</f>
        <v>0.6</v>
      </c>
      <c r="BM52" s="78" t="str">
        <f>IF(AND($BI52="Y", Indicators!Q52&lt;&gt;""), _xlfn.PERCENTRANK.EXC(Indicators!Q$2:Q$210, Indicators!Q52)*100, "")</f>
        <v/>
      </c>
      <c r="BN52" s="78" t="str">
        <f>IF(AND($BI52="Y", Indicators!R52&lt;&gt;""), _xlfn.PERCENTRANK.EXC(Indicators!R$2:R$210, Indicators!R52)*100, "")</f>
        <v/>
      </c>
      <c r="BO52" s="78" t="str">
        <f>IF(AND($BI52="Y", Indicators!S52&lt;&gt;""), _xlfn.PERCENTRANK.EXC(Indicators!S$2:S$210, Indicators!S52)*100, "")</f>
        <v/>
      </c>
      <c r="BP52" s="78" t="str">
        <f>IF(AND($BI52="Y", Indicators!T52&lt;&gt;""), _xlfn.PERCENTRANK.EXC(Indicators!T$2:T$210, Indicators!T52)*100, "")</f>
        <v/>
      </c>
      <c r="BQ52" s="78" t="str">
        <f>IF(AND($BI52="Y", Indicators!U52&lt;&gt;""), _xlfn.PERCENTRANK.EXC(Indicators!U$2:U$210, Indicators!U52)*100, "")</f>
        <v/>
      </c>
      <c r="BR52" s="78">
        <f>IF(AND($BI52="Y", Indicators!V52&lt;&gt;""), _xlfn.PERCENTRANK.EXC(Indicators!V$2:V$210, Indicators!V52)*100, "")</f>
        <v>28.799999999999997</v>
      </c>
      <c r="BS52" s="81">
        <f t="shared" si="29"/>
        <v>2</v>
      </c>
      <c r="BT52" s="84" t="str">
        <f>IF(BI52="Y", IF(BS52&gt;=Parameters!C$13, "Y", "N"), "")</f>
        <v>Y</v>
      </c>
      <c r="BU52" s="29"/>
      <c r="BV52" s="33">
        <f>IF(BT52="Y", Indicators!X52, "")</f>
        <v>22.61</v>
      </c>
      <c r="BW52" s="47" t="str">
        <f>IF(BV52&lt;&gt;"", IF(BV52&gt;Parameters!C$14,"Y", "N"), "")</f>
        <v>Y</v>
      </c>
      <c r="BY52" s="72" t="str">
        <f>IF(Indicators!F52&lt;&gt;"", IF(Indicators!F52&lt;Parameters!F$18, "Y", "N"), "")</f>
        <v>Y</v>
      </c>
      <c r="BZ52" s="72" t="str">
        <f>IF(Indicators!G52&lt;&gt;"", IF(Indicators!G52&lt;Parameters!G$18, "Y", "N"), "")</f>
        <v>Y</v>
      </c>
      <c r="CA52" s="72" t="str">
        <f>IF(Indicators!H52&lt;&gt;"", IF(Indicators!H52&lt;Parameters!H$18, "Y", "N"), "")</f>
        <v/>
      </c>
      <c r="CB52" s="72" t="str">
        <f>IF(Indicators!I52&lt;&gt;"", IF(Indicators!I52&lt;Parameters!I$18, "Y", "N"), "")</f>
        <v>Y</v>
      </c>
      <c r="CC52" s="72" t="str">
        <f>IF(Indicators!J52&lt;&gt;"", IF(Indicators!J52&lt;Parameters!J$18, "Y", "N"), "")</f>
        <v/>
      </c>
      <c r="CD52" s="72" t="str">
        <f>IF(Indicators!K52&lt;&gt;"", IF(Indicators!K52&lt;Parameters!K$18, "Y", "N"), "")</f>
        <v/>
      </c>
      <c r="CE52" s="72" t="str">
        <f>IF(Indicators!L52&lt;&gt;"", IF(Indicators!L52&lt;Parameters!L$18, "Y", "N"), "")</f>
        <v/>
      </c>
      <c r="CF52" s="72" t="str">
        <f>IF(Indicators!M52&lt;&gt;"", IF(Indicators!M52&lt;Parameters!M$18, "Y", "N"), "")</f>
        <v>Y</v>
      </c>
      <c r="CG52" s="29" t="str">
        <f>IF(Indicators!Q52&lt;&gt;"", IF(Indicators!Q52&lt;Parameters!H$19, "Y", "N"), "")</f>
        <v/>
      </c>
      <c r="CH52" s="29">
        <f t="shared" si="30"/>
        <v>4</v>
      </c>
      <c r="CI52" s="47" t="str">
        <f>IF(AND(K52="No",R52="No"),IF(CH52&gt;=Parameters!C$18, "Y", "N"), "")</f>
        <v/>
      </c>
      <c r="CJ52" s="29"/>
      <c r="CK52" s="29" t="str">
        <f>IF(AND($CI52="Y", Indicators!O52&lt;&gt;""), IF(Indicators!O52&lt;Parameters!F$20, "Y", "N"),"")</f>
        <v/>
      </c>
      <c r="CL52" s="29" t="str">
        <f>IF(AND($CI52="Y", Indicators!P52&lt;&gt;""), IF(Indicators!P52&lt;Parameters!G$20, "Y", "N"),"")</f>
        <v/>
      </c>
      <c r="CM52" s="29" t="str">
        <f>IF(AND($CI52="Y", Indicators!Q52&lt;&gt;""), IF(Indicators!Q52&lt;Parameters!H$20, "Y", "N"),"")</f>
        <v/>
      </c>
      <c r="CN52" s="29" t="str">
        <f>IF(AND($CI52="Y", Indicators!R52&lt;&gt;""), IF(Indicators!R52&lt;Parameters!I$20, "Y", "N"),"")</f>
        <v/>
      </c>
      <c r="CO52" s="29" t="str">
        <f>IF(AND($CI52="Y", Indicators!S52&lt;&gt;""), IF(Indicators!S52&lt;Parameters!J$20, "Y", "N"),"")</f>
        <v/>
      </c>
      <c r="CP52" s="29" t="str">
        <f>IF(AND($CI52="Y", Indicators!T52&lt;&gt;""), IF(Indicators!T52&lt;Parameters!K$20, "Y", "N"),"")</f>
        <v/>
      </c>
      <c r="CQ52" s="29" t="str">
        <f>IF(AND($CI52="Y", Indicators!U52&lt;&gt;""), IF(Indicators!U52&lt;Parameters!L$20, "Y", "N"),"")</f>
        <v/>
      </c>
      <c r="CR52" s="29" t="str">
        <f>IF(AND($CI52="Y", Indicators!V52&lt;&gt;""), IF(Indicators!V52&lt;Parameters!M$20, "Y", "N"),"")</f>
        <v/>
      </c>
      <c r="CS52" s="81" t="str">
        <f t="shared" si="31"/>
        <v/>
      </c>
      <c r="CT52" s="84" t="str">
        <f>IF(CI52="Y", IF(CS52&gt;=Parameters!C$19, "Y", "N"), "")</f>
        <v/>
      </c>
      <c r="CU52" s="29" t="str">
        <f>IF($H52="Yes",#REF!, "")</f>
        <v/>
      </c>
      <c r="CV52" s="78" t="str">
        <f>IF(CT52="Y", Indicators!X52, "")</f>
        <v/>
      </c>
      <c r="CW52" s="34" t="str">
        <f>IF(CV52&lt;&gt;"",IF(CV52&gt;Parameters!C71,"Y","N"), "")</f>
        <v/>
      </c>
      <c r="CY52" s="33" t="str">
        <f>IF($K52="Yes", IF(Indicators!F52&lt;&gt;"", Indicators!F52, ""), "")</f>
        <v/>
      </c>
      <c r="CZ52" s="33" t="str">
        <f>IF($K52="Yes", IF(Indicators!G52&lt;&gt;"", Indicators!G52, ""), "")</f>
        <v/>
      </c>
      <c r="DA52" s="33" t="str">
        <f>IF($K52="Yes", IF(Indicators!H52&lt;&gt;"", Indicators!H52, ""), "")</f>
        <v/>
      </c>
      <c r="DB52" s="33" t="str">
        <f>IF($K52="Yes", IF(Indicators!I52&lt;&gt;"", Indicators!I52, ""), "")</f>
        <v/>
      </c>
      <c r="DC52" s="33" t="str">
        <f>IF($K52="Yes", IF(Indicators!J52&lt;&gt;"", Indicators!J52, ""), "")</f>
        <v/>
      </c>
      <c r="DD52" s="33" t="str">
        <f>IF($K52="Yes", IF(Indicators!K52&lt;&gt;"", Indicators!K52, ""), "")</f>
        <v/>
      </c>
      <c r="DE52" s="33" t="str">
        <f>IF($K52="Yes", IF(Indicators!L52&lt;&gt;"", Indicators!L52, ""), "")</f>
        <v/>
      </c>
      <c r="DF52" s="33" t="str">
        <f>IF($K52="Yes", IF(Indicators!M52&lt;&gt;"", Indicators!M52, ""), "")</f>
        <v/>
      </c>
      <c r="DH52" s="33" t="str">
        <f>IF($K52="Yes", IF(Indicators!W52&lt;&gt;"", Indicators!W52, ""), "")</f>
        <v/>
      </c>
      <c r="DJ52" s="33" t="str">
        <f>IF($K52="Yes", IF(Indicators!O52&lt;&gt;"", Indicators!O52, ""), "")</f>
        <v/>
      </c>
      <c r="DK52" s="33" t="str">
        <f>IF($K52="Yes", IF(Indicators!P52&lt;&gt;"", Indicators!P52, ""), "")</f>
        <v/>
      </c>
      <c r="DL52" s="33" t="str">
        <f>IF($K52="Yes", IF(Indicators!Q52&lt;&gt;"", Indicators!Q52, ""), "")</f>
        <v/>
      </c>
      <c r="DM52" s="33" t="str">
        <f>IF($K52="Yes", IF(Indicators!R52&lt;&gt;"", Indicators!R52, ""), "")</f>
        <v/>
      </c>
      <c r="DN52" s="33" t="str">
        <f>IF($K52="Yes", IF(Indicators!S52&lt;&gt;"", Indicators!S52, ""), "")</f>
        <v/>
      </c>
      <c r="DO52" s="33" t="str">
        <f>IF($K52="Yes", IF(Indicators!T52&lt;&gt;"", Indicators!T52, ""), "")</f>
        <v/>
      </c>
      <c r="DP52" s="33" t="str">
        <f>IF($K52="Yes", IF(Indicators!U52&lt;&gt;"", Indicators!U52, ""), "")</f>
        <v/>
      </c>
      <c r="DQ52" s="33" t="str">
        <f>IF($K52="Yes", IF(Indicators!V52&lt;&gt;"", Indicators!V52, ""), "")</f>
        <v/>
      </c>
      <c r="DS52" s="29" t="str">
        <f>IF($K52="Yes", IF(Indicators!X52&lt;&gt;"", Indicators!X52, ""), "")</f>
        <v/>
      </c>
    </row>
    <row r="53" spans="1:123" x14ac:dyDescent="0.25">
      <c r="A53" s="56" t="str">
        <f>Indicators!A53</f>
        <v>District1014</v>
      </c>
      <c r="B53" s="56" t="str">
        <f>Indicators!B53</f>
        <v>School 2</v>
      </c>
      <c r="C53" s="57" t="str">
        <f>Indicators!D53</f>
        <v>Yes</v>
      </c>
      <c r="D53" s="64" t="str">
        <f>IF(AK53="Y", IF(Parameters!B$5="Percentile", Identification!AJ53,Identification!AI53), "")</f>
        <v/>
      </c>
      <c r="E53" s="64" t="str">
        <f>IF(AN53="Y", IF(Parameters!B$6="Percentile", AM53, AL53), "")</f>
        <v/>
      </c>
      <c r="F53" s="57" t="str">
        <f t="shared" si="0"/>
        <v>N</v>
      </c>
      <c r="G53" s="64" t="str">
        <f>IF(AND(F53="Y", AS53="Y"), IF(Parameters!B$7="Percentile", AR53,AQ53), "")</f>
        <v/>
      </c>
      <c r="H53" s="57" t="str">
        <f t="shared" si="1"/>
        <v/>
      </c>
      <c r="I53" s="64" t="str">
        <f>IF(AND(H53="Y", AW53="Y"), IF(Parameters!B$7="Percentile", AV53,AU53), "")</f>
        <v/>
      </c>
      <c r="J53" s="65" t="str">
        <f t="shared" si="2"/>
        <v/>
      </c>
      <c r="K53" s="57" t="str">
        <f t="shared" si="3"/>
        <v>No</v>
      </c>
      <c r="L53" s="87" t="str">
        <f t="shared" si="4"/>
        <v/>
      </c>
      <c r="M53" s="57" t="str">
        <f>Identification!BI53</f>
        <v>N</v>
      </c>
      <c r="N53" s="87" t="str">
        <f t="shared" si="5"/>
        <v/>
      </c>
      <c r="O53" s="88" t="str">
        <f t="shared" si="6"/>
        <v/>
      </c>
      <c r="P53" s="57" t="str">
        <f t="shared" si="7"/>
        <v/>
      </c>
      <c r="Q53" s="57" t="str">
        <f t="shared" si="8"/>
        <v/>
      </c>
      <c r="R53" s="57" t="str">
        <f t="shared" si="9"/>
        <v>No</v>
      </c>
      <c r="S53" s="57" t="str">
        <f t="shared" si="10"/>
        <v/>
      </c>
      <c r="T53" s="57" t="str">
        <f t="shared" si="11"/>
        <v>N</v>
      </c>
      <c r="U53" s="57" t="str">
        <f t="shared" si="12"/>
        <v/>
      </c>
      <c r="V53" s="88" t="str">
        <f t="shared" si="13"/>
        <v/>
      </c>
      <c r="W53" s="57" t="str">
        <f t="shared" si="14"/>
        <v/>
      </c>
      <c r="X53" s="91" t="str">
        <f t="shared" si="15"/>
        <v/>
      </c>
      <c r="Y53" s="58" t="str">
        <f t="shared" si="16"/>
        <v>No</v>
      </c>
      <c r="AA53" s="29" t="str">
        <f t="shared" si="17"/>
        <v>No</v>
      </c>
      <c r="AB53" s="29" t="str">
        <f t="shared" si="18"/>
        <v>No</v>
      </c>
      <c r="AC53" s="29" t="str">
        <f t="shared" si="19"/>
        <v>No</v>
      </c>
      <c r="AE53" s="29" t="str">
        <f t="shared" si="20"/>
        <v/>
      </c>
      <c r="AF53" s="29" t="str">
        <f t="shared" si="21"/>
        <v/>
      </c>
      <c r="AG53" s="29" t="str">
        <f t="shared" si="22"/>
        <v/>
      </c>
      <c r="AI53" s="33">
        <f>IF(C53="Yes",IF(Indicators!E53&lt;&gt;"", Indicators!E53,""),"")</f>
        <v>54.716981099999998</v>
      </c>
      <c r="AJ53" s="33">
        <f t="shared" si="23"/>
        <v>78.2</v>
      </c>
      <c r="AK53" s="62" t="str">
        <f>IF(Parameters!B$5="Percentile", IF(AJ53&lt;Parameters!C$5, "Y", "N"), IF(AI53&lt;Parameters!C$5, "Y", "N"))</f>
        <v>N</v>
      </c>
      <c r="AL53" s="33" t="str">
        <f>IF(C53="Yes", IF(Indicators!W53&lt;&gt;"", Indicators!W53, ""),"")</f>
        <v/>
      </c>
      <c r="AM53" s="33" t="str">
        <f t="shared" si="24"/>
        <v/>
      </c>
      <c r="AN53" s="33" t="str">
        <f>IF(AL53&lt;&gt;"", IF(Parameters!B$6="Percentile", IF(AM53&lt;Parameters!C$6, "Y", "N"), IF(AL53&lt;Parameters!C$6, "Y", "N")),"")</f>
        <v/>
      </c>
      <c r="AO53" s="47" t="str">
        <f t="shared" si="25"/>
        <v>N</v>
      </c>
      <c r="AQ53" s="33">
        <f>IF(C53="Yes", IF(Indicators!N53&lt;&gt;"", Indicators!N53,""),"")</f>
        <v>124.2753623</v>
      </c>
      <c r="AR53" s="33">
        <f t="shared" si="26"/>
        <v>80.100000000000009</v>
      </c>
      <c r="AS53" s="48" t="str">
        <f>IF(Parameters!B$7="Percentile", IF(AR53&lt;Parameters!C$7, "Y", "N"), IF(AQ53&lt;Parameters!C$7, "Y", "N"))</f>
        <v>N</v>
      </c>
      <c r="AU53" s="33">
        <f>IF(C53="Yes", IF(Indicators!X53&lt;&gt;"", Indicators!X53,""),"")</f>
        <v>14</v>
      </c>
      <c r="AV53" s="33">
        <f t="shared" si="27"/>
        <v>53.1</v>
      </c>
      <c r="AW53" s="48" t="str">
        <f>IF(Parameters!B$8="Percentile", IF(AV53&lt;Parameters!C$8, "Y", "N"), IF(AU53&gt;Parameters!C$8, "Y", "N"))</f>
        <v>N</v>
      </c>
      <c r="AY53" s="71" t="str">
        <f>IF(Indicators!F53&lt;&gt;"", IF(Indicators!F53&lt;Parameters!F$5, "Y", "N"), "")</f>
        <v>Y</v>
      </c>
      <c r="AZ53" s="71" t="str">
        <f>IF(Indicators!G53&lt;&gt;"", IF(Indicators!G53&lt;Parameters!G$5, "Y", "N"), "")</f>
        <v>N</v>
      </c>
      <c r="BA53" s="71" t="str">
        <f>IF(Indicators!H53&lt;&gt;"", IF(Indicators!H53&lt;Parameters!H$5, "Y", "N"), "")</f>
        <v/>
      </c>
      <c r="BB53" s="71" t="str">
        <f>IF(Indicators!I53&lt;&gt;"", IF(Indicators!I53&lt;Parameters!I$5, "Y", "N"), "")</f>
        <v/>
      </c>
      <c r="BC53" s="71" t="str">
        <f>IF(Indicators!J53&lt;&gt;"", IF(Indicators!J53&lt;Parameters!J$5, "Y", "N"), "")</f>
        <v/>
      </c>
      <c r="BD53" s="71" t="str">
        <f>IF(Indicators!K53&lt;&gt;"", IF(Indicators!K53&lt;Parameters!K$5, "Y", "N"), "")</f>
        <v/>
      </c>
      <c r="BE53" s="71" t="str">
        <f>IF(Indicators!L53&lt;&gt;"", IF(Indicators!L53&lt;Parameters!L$5, "Y", "N"), "")</f>
        <v/>
      </c>
      <c r="BF53" s="71" t="str">
        <f>IF(Indicators!M53&lt;&gt;"", IF(Indicators!M53&lt;Parameters!M$5, "Y", "N"), "")</f>
        <v>N</v>
      </c>
      <c r="BG53" s="29" t="str">
        <f>IF(Indicators!Q53&lt;&gt;"", IF(Indicators!Q53&lt;Parameters!H$6, "Y", "N"), "")</f>
        <v/>
      </c>
      <c r="BH53" s="29">
        <f t="shared" si="28"/>
        <v>1</v>
      </c>
      <c r="BI53" s="47" t="str">
        <f>IF(K53="No",IF(BH53&gt;=Parameters!C$12, "Y", "N"), "")</f>
        <v>N</v>
      </c>
      <c r="BK53" s="78" t="str">
        <f>IF(AND($BI53="Y", Indicators!O53&lt;&gt;""), _xlfn.PERCENTRANK.EXC(Indicators!O$2:O$210, Indicators!O53)*100, "")</f>
        <v/>
      </c>
      <c r="BL53" s="78" t="str">
        <f>IF(AND($BI53="Y", Indicators!P53&lt;&gt;""), _xlfn.PERCENTRANK.EXC(Indicators!P$2:P$210, Indicators!P53)*100, "")</f>
        <v/>
      </c>
      <c r="BM53" s="78" t="str">
        <f>IF(AND($BI53="Y", Indicators!Q53&lt;&gt;""), _xlfn.PERCENTRANK.EXC(Indicators!Q$2:Q$210, Indicators!Q53)*100, "")</f>
        <v/>
      </c>
      <c r="BN53" s="78" t="str">
        <f>IF(AND($BI53="Y", Indicators!R53&lt;&gt;""), _xlfn.PERCENTRANK.EXC(Indicators!R$2:R$210, Indicators!R53)*100, "")</f>
        <v/>
      </c>
      <c r="BO53" s="78" t="str">
        <f>IF(AND($BI53="Y", Indicators!S53&lt;&gt;""), _xlfn.PERCENTRANK.EXC(Indicators!S$2:S$210, Indicators!S53)*100, "")</f>
        <v/>
      </c>
      <c r="BP53" s="78" t="str">
        <f>IF(AND($BI53="Y", Indicators!T53&lt;&gt;""), _xlfn.PERCENTRANK.EXC(Indicators!T$2:T$210, Indicators!T53)*100, "")</f>
        <v/>
      </c>
      <c r="BQ53" s="78" t="str">
        <f>IF(AND($BI53="Y", Indicators!U53&lt;&gt;""), _xlfn.PERCENTRANK.EXC(Indicators!U$2:U$210, Indicators!U53)*100, "")</f>
        <v/>
      </c>
      <c r="BR53" s="78" t="str">
        <f>IF(AND($BI53="Y", Indicators!V53&lt;&gt;""), _xlfn.PERCENTRANK.EXC(Indicators!V$2:V$210, Indicators!V53)*100, "")</f>
        <v/>
      </c>
      <c r="BS53" s="81" t="str">
        <f t="shared" si="29"/>
        <v/>
      </c>
      <c r="BT53" s="84" t="str">
        <f>IF(BI53="Y", IF(BS53&gt;=Parameters!C$13, "Y", "N"), "")</f>
        <v/>
      </c>
      <c r="BU53" s="29"/>
      <c r="BV53" s="33" t="str">
        <f>IF(BT53="Y", Indicators!X53, "")</f>
        <v/>
      </c>
      <c r="BW53" s="47" t="str">
        <f>IF(BV53&lt;&gt;"", IF(BV53&gt;Parameters!C$14,"Y", "N"), "")</f>
        <v/>
      </c>
      <c r="BY53" s="72" t="str">
        <f>IF(Indicators!F53&lt;&gt;"", IF(Indicators!F53&lt;Parameters!F$18, "Y", "N"), "")</f>
        <v>N</v>
      </c>
      <c r="BZ53" s="72" t="str">
        <f>IF(Indicators!G53&lt;&gt;"", IF(Indicators!G53&lt;Parameters!G$18, "Y", "N"), "")</f>
        <v>N</v>
      </c>
      <c r="CA53" s="72" t="str">
        <f>IF(Indicators!H53&lt;&gt;"", IF(Indicators!H53&lt;Parameters!H$18, "Y", "N"), "")</f>
        <v/>
      </c>
      <c r="CB53" s="72" t="str">
        <f>IF(Indicators!I53&lt;&gt;"", IF(Indicators!I53&lt;Parameters!I$18, "Y", "N"), "")</f>
        <v/>
      </c>
      <c r="CC53" s="72" t="str">
        <f>IF(Indicators!J53&lt;&gt;"", IF(Indicators!J53&lt;Parameters!J$18, "Y", "N"), "")</f>
        <v/>
      </c>
      <c r="CD53" s="72" t="str">
        <f>IF(Indicators!K53&lt;&gt;"", IF(Indicators!K53&lt;Parameters!K$18, "Y", "N"), "")</f>
        <v/>
      </c>
      <c r="CE53" s="72" t="str">
        <f>IF(Indicators!L53&lt;&gt;"", IF(Indicators!L53&lt;Parameters!L$18, "Y", "N"), "")</f>
        <v/>
      </c>
      <c r="CF53" s="72" t="str">
        <f>IF(Indicators!M53&lt;&gt;"", IF(Indicators!M53&lt;Parameters!M$18, "Y", "N"), "")</f>
        <v>N</v>
      </c>
      <c r="CG53" s="29" t="str">
        <f>IF(Indicators!Q53&lt;&gt;"", IF(Indicators!Q53&lt;Parameters!H$19, "Y", "N"), "")</f>
        <v/>
      </c>
      <c r="CH53" s="29">
        <f t="shared" si="30"/>
        <v>0</v>
      </c>
      <c r="CI53" s="47" t="str">
        <f>IF(AND(K53="No",R53="No"),IF(CH53&gt;=Parameters!C$18, "Y", "N"), "")</f>
        <v>N</v>
      </c>
      <c r="CJ53" s="29"/>
      <c r="CK53" s="29" t="str">
        <f>IF(AND($CI53="Y", Indicators!O53&lt;&gt;""), IF(Indicators!O53&lt;Parameters!F$20, "Y", "N"),"")</f>
        <v/>
      </c>
      <c r="CL53" s="29" t="str">
        <f>IF(AND($CI53="Y", Indicators!P53&lt;&gt;""), IF(Indicators!P53&lt;Parameters!G$20, "Y", "N"),"")</f>
        <v/>
      </c>
      <c r="CM53" s="29" t="str">
        <f>IF(AND($CI53="Y", Indicators!Q53&lt;&gt;""), IF(Indicators!Q53&lt;Parameters!H$20, "Y", "N"),"")</f>
        <v/>
      </c>
      <c r="CN53" s="29" t="str">
        <f>IF(AND($CI53="Y", Indicators!R53&lt;&gt;""), IF(Indicators!R53&lt;Parameters!I$20, "Y", "N"),"")</f>
        <v/>
      </c>
      <c r="CO53" s="29" t="str">
        <f>IF(AND($CI53="Y", Indicators!S53&lt;&gt;""), IF(Indicators!S53&lt;Parameters!J$20, "Y", "N"),"")</f>
        <v/>
      </c>
      <c r="CP53" s="29" t="str">
        <f>IF(AND($CI53="Y", Indicators!T53&lt;&gt;""), IF(Indicators!T53&lt;Parameters!K$20, "Y", "N"),"")</f>
        <v/>
      </c>
      <c r="CQ53" s="29" t="str">
        <f>IF(AND($CI53="Y", Indicators!U53&lt;&gt;""), IF(Indicators!U53&lt;Parameters!L$20, "Y", "N"),"")</f>
        <v/>
      </c>
      <c r="CR53" s="29" t="str">
        <f>IF(AND($CI53="Y", Indicators!V53&lt;&gt;""), IF(Indicators!V53&lt;Parameters!M$20, "Y", "N"),"")</f>
        <v/>
      </c>
      <c r="CS53" s="81" t="str">
        <f t="shared" si="31"/>
        <v/>
      </c>
      <c r="CT53" s="84" t="str">
        <f>IF(CI53="Y", IF(CS53&gt;=Parameters!C$19, "Y", "N"), "")</f>
        <v/>
      </c>
      <c r="CU53" s="29" t="str">
        <f>IF($H53="Yes",#REF!, "")</f>
        <v/>
      </c>
      <c r="CV53" s="78" t="str">
        <f>IF(CT53="Y", Indicators!X53, "")</f>
        <v/>
      </c>
      <c r="CW53" s="34" t="str">
        <f>IF(CV53&lt;&gt;"",IF(CV53&gt;Parameters!C72,"Y","N"), "")</f>
        <v/>
      </c>
      <c r="CY53" s="33" t="str">
        <f>IF($K53="Yes", IF(Indicators!F53&lt;&gt;"", Indicators!F53, ""), "")</f>
        <v/>
      </c>
      <c r="CZ53" s="33" t="str">
        <f>IF($K53="Yes", IF(Indicators!G53&lt;&gt;"", Indicators!G53, ""), "")</f>
        <v/>
      </c>
      <c r="DA53" s="33" t="str">
        <f>IF($K53="Yes", IF(Indicators!H53&lt;&gt;"", Indicators!H53, ""), "")</f>
        <v/>
      </c>
      <c r="DB53" s="33" t="str">
        <f>IF($K53="Yes", IF(Indicators!I53&lt;&gt;"", Indicators!I53, ""), "")</f>
        <v/>
      </c>
      <c r="DC53" s="33" t="str">
        <f>IF($K53="Yes", IF(Indicators!J53&lt;&gt;"", Indicators!J53, ""), "")</f>
        <v/>
      </c>
      <c r="DD53" s="33" t="str">
        <f>IF($K53="Yes", IF(Indicators!K53&lt;&gt;"", Indicators!K53, ""), "")</f>
        <v/>
      </c>
      <c r="DE53" s="33" t="str">
        <f>IF($K53="Yes", IF(Indicators!L53&lt;&gt;"", Indicators!L53, ""), "")</f>
        <v/>
      </c>
      <c r="DF53" s="33" t="str">
        <f>IF($K53="Yes", IF(Indicators!M53&lt;&gt;"", Indicators!M53, ""), "")</f>
        <v/>
      </c>
      <c r="DH53" s="33" t="str">
        <f>IF($K53="Yes", IF(Indicators!W53&lt;&gt;"", Indicators!W53, ""), "")</f>
        <v/>
      </c>
      <c r="DJ53" s="33" t="str">
        <f>IF($K53="Yes", IF(Indicators!O53&lt;&gt;"", Indicators!O53, ""), "")</f>
        <v/>
      </c>
      <c r="DK53" s="33" t="str">
        <f>IF($K53="Yes", IF(Indicators!P53&lt;&gt;"", Indicators!P53, ""), "")</f>
        <v/>
      </c>
      <c r="DL53" s="33" t="str">
        <f>IF($K53="Yes", IF(Indicators!Q53&lt;&gt;"", Indicators!Q53, ""), "")</f>
        <v/>
      </c>
      <c r="DM53" s="33" t="str">
        <f>IF($K53="Yes", IF(Indicators!R53&lt;&gt;"", Indicators!R53, ""), "")</f>
        <v/>
      </c>
      <c r="DN53" s="33" t="str">
        <f>IF($K53="Yes", IF(Indicators!S53&lt;&gt;"", Indicators!S53, ""), "")</f>
        <v/>
      </c>
      <c r="DO53" s="33" t="str">
        <f>IF($K53="Yes", IF(Indicators!T53&lt;&gt;"", Indicators!T53, ""), "")</f>
        <v/>
      </c>
      <c r="DP53" s="33" t="str">
        <f>IF($K53="Yes", IF(Indicators!U53&lt;&gt;"", Indicators!U53, ""), "")</f>
        <v/>
      </c>
      <c r="DQ53" s="33" t="str">
        <f>IF($K53="Yes", IF(Indicators!V53&lt;&gt;"", Indicators!V53, ""), "")</f>
        <v/>
      </c>
      <c r="DS53" s="29" t="str">
        <f>IF($K53="Yes", IF(Indicators!X53&lt;&gt;"", Indicators!X53, ""), "")</f>
        <v/>
      </c>
    </row>
    <row r="54" spans="1:123" x14ac:dyDescent="0.25">
      <c r="A54" s="56" t="str">
        <f>Indicators!A54</f>
        <v>District1014</v>
      </c>
      <c r="B54" s="56" t="str">
        <f>Indicators!B54</f>
        <v>School 3</v>
      </c>
      <c r="C54" s="57" t="str">
        <f>Indicators!D54</f>
        <v>Yes</v>
      </c>
      <c r="D54" s="64">
        <f>IF(AK54="Y", IF(Parameters!B$5="Percentile", Identification!AJ54,Identification!AI54), "")</f>
        <v>46.5</v>
      </c>
      <c r="E54" s="64" t="str">
        <f>IF(AN54="Y", IF(Parameters!B$6="Percentile", AM54, AL54), "")</f>
        <v/>
      </c>
      <c r="F54" s="57" t="str">
        <f t="shared" si="0"/>
        <v>Y</v>
      </c>
      <c r="G54" s="64" t="str">
        <f>IF(AND(F54="Y", AS54="Y"), IF(Parameters!B$7="Percentile", AR54,AQ54), "")</f>
        <v/>
      </c>
      <c r="H54" s="57" t="str">
        <f t="shared" si="1"/>
        <v>N</v>
      </c>
      <c r="I54" s="64" t="str">
        <f>IF(AND(H54="Y", AW54="Y"), IF(Parameters!B$7="Percentile", AV54,AU54), "")</f>
        <v/>
      </c>
      <c r="J54" s="65" t="str">
        <f t="shared" si="2"/>
        <v/>
      </c>
      <c r="K54" s="57" t="str">
        <f t="shared" si="3"/>
        <v>No</v>
      </c>
      <c r="L54" s="87">
        <f t="shared" si="4"/>
        <v>3</v>
      </c>
      <c r="M54" s="57" t="str">
        <f>Identification!BI54</f>
        <v>Y</v>
      </c>
      <c r="N54" s="87" t="str">
        <f t="shared" si="5"/>
        <v/>
      </c>
      <c r="O54" s="88" t="str">
        <f t="shared" si="6"/>
        <v>N</v>
      </c>
      <c r="P54" s="57" t="str">
        <f t="shared" si="7"/>
        <v/>
      </c>
      <c r="Q54" s="57" t="str">
        <f t="shared" si="8"/>
        <v/>
      </c>
      <c r="R54" s="57" t="str">
        <f t="shared" si="9"/>
        <v>No</v>
      </c>
      <c r="S54" s="57" t="str">
        <f t="shared" si="10"/>
        <v/>
      </c>
      <c r="T54" s="57" t="str">
        <f t="shared" si="11"/>
        <v>N</v>
      </c>
      <c r="U54" s="57" t="str">
        <f t="shared" si="12"/>
        <v/>
      </c>
      <c r="V54" s="88" t="str">
        <f t="shared" si="13"/>
        <v/>
      </c>
      <c r="W54" s="57" t="str">
        <f t="shared" si="14"/>
        <v/>
      </c>
      <c r="X54" s="91" t="str">
        <f t="shared" si="15"/>
        <v/>
      </c>
      <c r="Y54" s="58" t="str">
        <f t="shared" si="16"/>
        <v>No</v>
      </c>
      <c r="AA54" s="29" t="str">
        <f t="shared" si="17"/>
        <v>No</v>
      </c>
      <c r="AB54" s="29" t="str">
        <f t="shared" si="18"/>
        <v>No</v>
      </c>
      <c r="AC54" s="29" t="str">
        <f t="shared" si="19"/>
        <v>No</v>
      </c>
      <c r="AE54" s="29" t="str">
        <f t="shared" si="20"/>
        <v/>
      </c>
      <c r="AF54" s="29" t="str">
        <f t="shared" si="21"/>
        <v/>
      </c>
      <c r="AG54" s="29" t="str">
        <f t="shared" si="22"/>
        <v/>
      </c>
      <c r="AI54" s="33">
        <f>IF(C54="Yes",IF(Indicators!E54&lt;&gt;"", Indicators!E54,""),"")</f>
        <v>46.5</v>
      </c>
      <c r="AJ54" s="33">
        <f t="shared" si="23"/>
        <v>54.400000000000006</v>
      </c>
      <c r="AK54" s="62" t="str">
        <f>IF(Parameters!B$5="Percentile", IF(AJ54&lt;Parameters!C$5, "Y", "N"), IF(AI54&lt;Parameters!C$5, "Y", "N"))</f>
        <v>Y</v>
      </c>
      <c r="AL54" s="33" t="str">
        <f>IF(C54="Yes", IF(Indicators!W54&lt;&gt;"", Indicators!W54, ""),"")</f>
        <v/>
      </c>
      <c r="AM54" s="33" t="str">
        <f t="shared" si="24"/>
        <v/>
      </c>
      <c r="AN54" s="33" t="str">
        <f>IF(AL54&lt;&gt;"", IF(Parameters!B$6="Percentile", IF(AM54&lt;Parameters!C$6, "Y", "N"), IF(AL54&lt;Parameters!C$6, "Y", "N")),"")</f>
        <v/>
      </c>
      <c r="AO54" s="47" t="str">
        <f t="shared" si="25"/>
        <v>Y</v>
      </c>
      <c r="AQ54" s="33">
        <f>IF(C54="Yes", IF(Indicators!N54&lt;&gt;"", Indicators!N54,""),"")</f>
        <v>137.7403846</v>
      </c>
      <c r="AR54" s="33">
        <f t="shared" si="26"/>
        <v>93.100000000000009</v>
      </c>
      <c r="AS54" s="48" t="str">
        <f>IF(Parameters!B$7="Percentile", IF(AR54&lt;Parameters!C$7, "Y", "N"), IF(AQ54&lt;Parameters!C$7, "Y", "N"))</f>
        <v>N</v>
      </c>
      <c r="AU54" s="33">
        <f>IF(C54="Yes", IF(Indicators!X54&lt;&gt;"", Indicators!X54,""),"")</f>
        <v>11.22</v>
      </c>
      <c r="AV54" s="33">
        <f t="shared" si="27"/>
        <v>68.5</v>
      </c>
      <c r="AW54" s="48" t="str">
        <f>IF(Parameters!B$8="Percentile", IF(AV54&lt;Parameters!C$8, "Y", "N"), IF(AU54&gt;Parameters!C$8, "Y", "N"))</f>
        <v>N</v>
      </c>
      <c r="AY54" s="71" t="str">
        <f>IF(Indicators!F54&lt;&gt;"", IF(Indicators!F54&lt;Parameters!F$5, "Y", "N"), "")</f>
        <v>Y</v>
      </c>
      <c r="AZ54" s="71" t="str">
        <f>IF(Indicators!G54&lt;&gt;"", IF(Indicators!G54&lt;Parameters!G$5, "Y", "N"), "")</f>
        <v>Y</v>
      </c>
      <c r="BA54" s="71" t="str">
        <f>IF(Indicators!H54&lt;&gt;"", IF(Indicators!H54&lt;Parameters!H$5, "Y", "N"), "")</f>
        <v/>
      </c>
      <c r="BB54" s="71" t="str">
        <f>IF(Indicators!I54&lt;&gt;"", IF(Indicators!I54&lt;Parameters!I$5, "Y", "N"), "")</f>
        <v/>
      </c>
      <c r="BC54" s="71" t="str">
        <f>IF(Indicators!J54&lt;&gt;"", IF(Indicators!J54&lt;Parameters!J$5, "Y", "N"), "")</f>
        <v/>
      </c>
      <c r="BD54" s="71" t="str">
        <f>IF(Indicators!K54&lt;&gt;"", IF(Indicators!K54&lt;Parameters!K$5, "Y", "N"), "")</f>
        <v/>
      </c>
      <c r="BE54" s="71" t="str">
        <f>IF(Indicators!L54&lt;&gt;"", IF(Indicators!L54&lt;Parameters!L$5, "Y", "N"), "")</f>
        <v/>
      </c>
      <c r="BF54" s="71" t="str">
        <f>IF(Indicators!M54&lt;&gt;"", IF(Indicators!M54&lt;Parameters!M$5, "Y", "N"), "")</f>
        <v>Y</v>
      </c>
      <c r="BG54" s="29" t="str">
        <f>IF(Indicators!Q54&lt;&gt;"", IF(Indicators!Q54&lt;Parameters!H$6, "Y", "N"), "")</f>
        <v/>
      </c>
      <c r="BH54" s="29">
        <f t="shared" si="28"/>
        <v>3</v>
      </c>
      <c r="BI54" s="47" t="str">
        <f>IF(K54="No",IF(BH54&gt;=Parameters!C$12, "Y", "N"), "")</f>
        <v>Y</v>
      </c>
      <c r="BK54" s="78">
        <f>IF(AND($BI54="Y", Indicators!O54&lt;&gt;""), _xlfn.PERCENTRANK.EXC(Indicators!O$2:O$210, Indicators!O54)*100, "")</f>
        <v>92.7</v>
      </c>
      <c r="BL54" s="78">
        <f>IF(AND($BI54="Y", Indicators!P54&lt;&gt;""), _xlfn.PERCENTRANK.EXC(Indicators!P$2:P$210, Indicators!P54)*100, "")</f>
        <v>87.9</v>
      </c>
      <c r="BM54" s="78" t="str">
        <f>IF(AND($BI54="Y", Indicators!Q54&lt;&gt;""), _xlfn.PERCENTRANK.EXC(Indicators!Q$2:Q$210, Indicators!Q54)*100, "")</f>
        <v/>
      </c>
      <c r="BN54" s="78" t="str">
        <f>IF(AND($BI54="Y", Indicators!R54&lt;&gt;""), _xlfn.PERCENTRANK.EXC(Indicators!R$2:R$210, Indicators!R54)*100, "")</f>
        <v/>
      </c>
      <c r="BO54" s="78" t="str">
        <f>IF(AND($BI54="Y", Indicators!S54&lt;&gt;""), _xlfn.PERCENTRANK.EXC(Indicators!S$2:S$210, Indicators!S54)*100, "")</f>
        <v/>
      </c>
      <c r="BP54" s="78" t="str">
        <f>IF(AND($BI54="Y", Indicators!T54&lt;&gt;""), _xlfn.PERCENTRANK.EXC(Indicators!T$2:T$210, Indicators!T54)*100, "")</f>
        <v/>
      </c>
      <c r="BQ54" s="78" t="str">
        <f>IF(AND($BI54="Y", Indicators!U54&lt;&gt;""), _xlfn.PERCENTRANK.EXC(Indicators!U$2:U$210, Indicators!U54)*100, "")</f>
        <v/>
      </c>
      <c r="BR54" s="78">
        <f>IF(AND($BI54="Y", Indicators!V54&lt;&gt;""), _xlfn.PERCENTRANK.EXC(Indicators!V$2:V$210, Indicators!V54)*100, "")</f>
        <v>91.5</v>
      </c>
      <c r="BS54" s="81">
        <f t="shared" si="29"/>
        <v>0</v>
      </c>
      <c r="BT54" s="84" t="str">
        <f>IF(BI54="Y", IF(BS54&gt;=Parameters!C$13, "Y", "N"), "")</f>
        <v>N</v>
      </c>
      <c r="BU54" s="29"/>
      <c r="BV54" s="33" t="str">
        <f>IF(BT54="Y", Indicators!X54, "")</f>
        <v/>
      </c>
      <c r="BW54" s="47" t="str">
        <f>IF(BV54&lt;&gt;"", IF(BV54&gt;Parameters!C$14,"Y", "N"), "")</f>
        <v/>
      </c>
      <c r="BY54" s="72" t="str">
        <f>IF(Indicators!F54&lt;&gt;"", IF(Indicators!F54&lt;Parameters!F$18, "Y", "N"), "")</f>
        <v>N</v>
      </c>
      <c r="BZ54" s="72" t="str">
        <f>IF(Indicators!G54&lt;&gt;"", IF(Indicators!G54&lt;Parameters!G$18, "Y", "N"), "")</f>
        <v>Y</v>
      </c>
      <c r="CA54" s="72" t="str">
        <f>IF(Indicators!H54&lt;&gt;"", IF(Indicators!H54&lt;Parameters!H$18, "Y", "N"), "")</f>
        <v/>
      </c>
      <c r="CB54" s="72" t="str">
        <f>IF(Indicators!I54&lt;&gt;"", IF(Indicators!I54&lt;Parameters!I$18, "Y", "N"), "")</f>
        <v/>
      </c>
      <c r="CC54" s="72" t="str">
        <f>IF(Indicators!J54&lt;&gt;"", IF(Indicators!J54&lt;Parameters!J$18, "Y", "N"), "")</f>
        <v/>
      </c>
      <c r="CD54" s="72" t="str">
        <f>IF(Indicators!K54&lt;&gt;"", IF(Indicators!K54&lt;Parameters!K$18, "Y", "N"), "")</f>
        <v/>
      </c>
      <c r="CE54" s="72" t="str">
        <f>IF(Indicators!L54&lt;&gt;"", IF(Indicators!L54&lt;Parameters!L$18, "Y", "N"), "")</f>
        <v/>
      </c>
      <c r="CF54" s="72" t="str">
        <f>IF(Indicators!M54&lt;&gt;"", IF(Indicators!M54&lt;Parameters!M$18, "Y", "N"), "")</f>
        <v>N</v>
      </c>
      <c r="CG54" s="29" t="str">
        <f>IF(Indicators!Q54&lt;&gt;"", IF(Indicators!Q54&lt;Parameters!H$19, "Y", "N"), "")</f>
        <v/>
      </c>
      <c r="CH54" s="29">
        <f t="shared" si="30"/>
        <v>1</v>
      </c>
      <c r="CI54" s="47" t="str">
        <f>IF(AND(K54="No",R54="No"),IF(CH54&gt;=Parameters!C$18, "Y", "N"), "")</f>
        <v>N</v>
      </c>
      <c r="CJ54" s="29"/>
      <c r="CK54" s="29" t="str">
        <f>IF(AND($CI54="Y", Indicators!O54&lt;&gt;""), IF(Indicators!O54&lt;Parameters!F$20, "Y", "N"),"")</f>
        <v/>
      </c>
      <c r="CL54" s="29" t="str">
        <f>IF(AND($CI54="Y", Indicators!P54&lt;&gt;""), IF(Indicators!P54&lt;Parameters!G$20, "Y", "N"),"")</f>
        <v/>
      </c>
      <c r="CM54" s="29" t="str">
        <f>IF(AND($CI54="Y", Indicators!Q54&lt;&gt;""), IF(Indicators!Q54&lt;Parameters!H$20, "Y", "N"),"")</f>
        <v/>
      </c>
      <c r="CN54" s="29" t="str">
        <f>IF(AND($CI54="Y", Indicators!R54&lt;&gt;""), IF(Indicators!R54&lt;Parameters!I$20, "Y", "N"),"")</f>
        <v/>
      </c>
      <c r="CO54" s="29" t="str">
        <f>IF(AND($CI54="Y", Indicators!S54&lt;&gt;""), IF(Indicators!S54&lt;Parameters!J$20, "Y", "N"),"")</f>
        <v/>
      </c>
      <c r="CP54" s="29" t="str">
        <f>IF(AND($CI54="Y", Indicators!T54&lt;&gt;""), IF(Indicators!T54&lt;Parameters!K$20, "Y", "N"),"")</f>
        <v/>
      </c>
      <c r="CQ54" s="29" t="str">
        <f>IF(AND($CI54="Y", Indicators!U54&lt;&gt;""), IF(Indicators!U54&lt;Parameters!L$20, "Y", "N"),"")</f>
        <v/>
      </c>
      <c r="CR54" s="29" t="str">
        <f>IF(AND($CI54="Y", Indicators!V54&lt;&gt;""), IF(Indicators!V54&lt;Parameters!M$20, "Y", "N"),"")</f>
        <v/>
      </c>
      <c r="CS54" s="81" t="str">
        <f t="shared" si="31"/>
        <v/>
      </c>
      <c r="CT54" s="84" t="str">
        <f>IF(CI54="Y", IF(CS54&gt;=Parameters!C$19, "Y", "N"), "")</f>
        <v/>
      </c>
      <c r="CU54" s="29" t="str">
        <f>IF($H54="Yes",#REF!, "")</f>
        <v/>
      </c>
      <c r="CV54" s="78" t="str">
        <f>IF(CT54="Y", Indicators!X54, "")</f>
        <v/>
      </c>
      <c r="CW54" s="34" t="str">
        <f>IF(CV54&lt;&gt;"",IF(CV54&gt;Parameters!C73,"Y","N"), "")</f>
        <v/>
      </c>
      <c r="CY54" s="33" t="str">
        <f>IF($K54="Yes", IF(Indicators!F54&lt;&gt;"", Indicators!F54, ""), "")</f>
        <v/>
      </c>
      <c r="CZ54" s="33" t="str">
        <f>IF($K54="Yes", IF(Indicators!G54&lt;&gt;"", Indicators!G54, ""), "")</f>
        <v/>
      </c>
      <c r="DA54" s="33" t="str">
        <f>IF($K54="Yes", IF(Indicators!H54&lt;&gt;"", Indicators!H54, ""), "")</f>
        <v/>
      </c>
      <c r="DB54" s="33" t="str">
        <f>IF($K54="Yes", IF(Indicators!I54&lt;&gt;"", Indicators!I54, ""), "")</f>
        <v/>
      </c>
      <c r="DC54" s="33" t="str">
        <f>IF($K54="Yes", IF(Indicators!J54&lt;&gt;"", Indicators!J54, ""), "")</f>
        <v/>
      </c>
      <c r="DD54" s="33" t="str">
        <f>IF($K54="Yes", IF(Indicators!K54&lt;&gt;"", Indicators!K54, ""), "")</f>
        <v/>
      </c>
      <c r="DE54" s="33" t="str">
        <f>IF($K54="Yes", IF(Indicators!L54&lt;&gt;"", Indicators!L54, ""), "")</f>
        <v/>
      </c>
      <c r="DF54" s="33" t="str">
        <f>IF($K54="Yes", IF(Indicators!M54&lt;&gt;"", Indicators!M54, ""), "")</f>
        <v/>
      </c>
      <c r="DH54" s="33" t="str">
        <f>IF($K54="Yes", IF(Indicators!W54&lt;&gt;"", Indicators!W54, ""), "")</f>
        <v/>
      </c>
      <c r="DJ54" s="33" t="str">
        <f>IF($K54="Yes", IF(Indicators!O54&lt;&gt;"", Indicators!O54, ""), "")</f>
        <v/>
      </c>
      <c r="DK54" s="33" t="str">
        <f>IF($K54="Yes", IF(Indicators!P54&lt;&gt;"", Indicators!P54, ""), "")</f>
        <v/>
      </c>
      <c r="DL54" s="33" t="str">
        <f>IF($K54="Yes", IF(Indicators!Q54&lt;&gt;"", Indicators!Q54, ""), "")</f>
        <v/>
      </c>
      <c r="DM54" s="33" t="str">
        <f>IF($K54="Yes", IF(Indicators!R54&lt;&gt;"", Indicators!R54, ""), "")</f>
        <v/>
      </c>
      <c r="DN54" s="33" t="str">
        <f>IF($K54="Yes", IF(Indicators!S54&lt;&gt;"", Indicators!S54, ""), "")</f>
        <v/>
      </c>
      <c r="DO54" s="33" t="str">
        <f>IF($K54="Yes", IF(Indicators!T54&lt;&gt;"", Indicators!T54, ""), "")</f>
        <v/>
      </c>
      <c r="DP54" s="33" t="str">
        <f>IF($K54="Yes", IF(Indicators!U54&lt;&gt;"", Indicators!U54, ""), "")</f>
        <v/>
      </c>
      <c r="DQ54" s="33" t="str">
        <f>IF($K54="Yes", IF(Indicators!V54&lt;&gt;"", Indicators!V54, ""), "")</f>
        <v/>
      </c>
      <c r="DS54" s="29" t="str">
        <f>IF($K54="Yes", IF(Indicators!X54&lt;&gt;"", Indicators!X54, ""), "")</f>
        <v/>
      </c>
    </row>
    <row r="55" spans="1:123" x14ac:dyDescent="0.25">
      <c r="A55" s="56" t="str">
        <f>Indicators!A55</f>
        <v>District1014</v>
      </c>
      <c r="B55" s="56" t="str">
        <f>Indicators!B55</f>
        <v>School 4</v>
      </c>
      <c r="C55" s="57" t="str">
        <f>Indicators!D55</f>
        <v>No</v>
      </c>
      <c r="D55" s="64" t="str">
        <f>IF(AK55="Y", IF(Parameters!B$5="Percentile", Identification!AJ55,Identification!AI55), "")</f>
        <v/>
      </c>
      <c r="E55" s="64" t="str">
        <f>IF(AN55="Y", IF(Parameters!B$6="Percentile", AM55, AL55), "")</f>
        <v/>
      </c>
      <c r="F55" s="57" t="str">
        <f t="shared" si="0"/>
        <v/>
      </c>
      <c r="G55" s="64" t="str">
        <f>IF(AND(F55="Y", AS55="Y"), IF(Parameters!B$7="Percentile", AR55,AQ55), "")</f>
        <v/>
      </c>
      <c r="H55" s="57" t="str">
        <f t="shared" si="1"/>
        <v/>
      </c>
      <c r="I55" s="64" t="str">
        <f>IF(AND(H55="Y", AW55="Y"), IF(Parameters!B$7="Percentile", AV55,AU55), "")</f>
        <v/>
      </c>
      <c r="J55" s="65" t="str">
        <f t="shared" si="2"/>
        <v/>
      </c>
      <c r="K55" s="57" t="str">
        <f t="shared" si="3"/>
        <v>No</v>
      </c>
      <c r="L55" s="87">
        <f t="shared" si="4"/>
        <v>3</v>
      </c>
      <c r="M55" s="57" t="str">
        <f>Identification!BI55</f>
        <v>Y</v>
      </c>
      <c r="N55" s="87">
        <f t="shared" si="5"/>
        <v>2</v>
      </c>
      <c r="O55" s="88" t="str">
        <f t="shared" si="6"/>
        <v>Y</v>
      </c>
      <c r="P55" s="57">
        <f t="shared" si="7"/>
        <v>14.91</v>
      </c>
      <c r="Q55" s="57" t="str">
        <f t="shared" si="8"/>
        <v>Y</v>
      </c>
      <c r="R55" s="57" t="str">
        <f t="shared" si="9"/>
        <v>Yes</v>
      </c>
      <c r="S55" s="57" t="str">
        <f t="shared" si="10"/>
        <v/>
      </c>
      <c r="T55" s="57" t="str">
        <f t="shared" si="11"/>
        <v/>
      </c>
      <c r="U55" s="57" t="str">
        <f t="shared" si="12"/>
        <v/>
      </c>
      <c r="V55" s="88" t="str">
        <f t="shared" si="13"/>
        <v/>
      </c>
      <c r="W55" s="57" t="str">
        <f t="shared" si="14"/>
        <v/>
      </c>
      <c r="X55" s="91" t="str">
        <f t="shared" si="15"/>
        <v/>
      </c>
      <c r="Y55" s="58" t="str">
        <f t="shared" si="16"/>
        <v>No</v>
      </c>
      <c r="AA55" s="29" t="str">
        <f t="shared" si="17"/>
        <v/>
      </c>
      <c r="AB55" s="29" t="str">
        <f t="shared" si="18"/>
        <v/>
      </c>
      <c r="AC55" s="29" t="str">
        <f t="shared" si="19"/>
        <v/>
      </c>
      <c r="AE55" s="29" t="str">
        <f t="shared" si="20"/>
        <v>No</v>
      </c>
      <c r="AF55" s="29" t="str">
        <f t="shared" si="21"/>
        <v>Yes</v>
      </c>
      <c r="AG55" s="29" t="str">
        <f t="shared" si="22"/>
        <v>No</v>
      </c>
      <c r="AI55" s="33" t="str">
        <f>IF(C55="Yes",IF(Indicators!E55&lt;&gt;"", Indicators!E55,""),"")</f>
        <v/>
      </c>
      <c r="AJ55" s="33" t="str">
        <f t="shared" si="23"/>
        <v/>
      </c>
      <c r="AK55" s="62" t="str">
        <f>IF(Parameters!B$5="Percentile", IF(AJ55&lt;Parameters!C$5, "Y", "N"), IF(AI55&lt;Parameters!C$5, "Y", "N"))</f>
        <v>N</v>
      </c>
      <c r="AL55" s="33" t="str">
        <f>IF(C55="Yes", IF(Indicators!W55&lt;&gt;"", Indicators!W55, ""),"")</f>
        <v/>
      </c>
      <c r="AM55" s="33" t="str">
        <f t="shared" si="24"/>
        <v/>
      </c>
      <c r="AN55" s="33" t="str">
        <f>IF(AL55&lt;&gt;"", IF(Parameters!B$6="Percentile", IF(AM55&lt;Parameters!C$6, "Y", "N"), IF(AL55&lt;Parameters!C$6, "Y", "N")),"")</f>
        <v/>
      </c>
      <c r="AO55" s="47" t="str">
        <f t="shared" si="25"/>
        <v>N</v>
      </c>
      <c r="AQ55" s="33" t="str">
        <f>IF(C55="Yes", IF(Indicators!N55&lt;&gt;"", Indicators!N55,""),"")</f>
        <v/>
      </c>
      <c r="AR55" s="33" t="str">
        <f t="shared" si="26"/>
        <v/>
      </c>
      <c r="AS55" s="48" t="str">
        <f>IF(Parameters!B$7="Percentile", IF(AR55&lt;Parameters!C$7, "Y", "N"), IF(AQ55&lt;Parameters!C$7, "Y", "N"))</f>
        <v>N</v>
      </c>
      <c r="AU55" s="33" t="str">
        <f>IF(C55="Yes", IF(Indicators!X55&lt;&gt;"", Indicators!X55,""),"")</f>
        <v/>
      </c>
      <c r="AV55" s="33" t="str">
        <f t="shared" si="27"/>
        <v/>
      </c>
      <c r="AW55" s="48" t="str">
        <f>IF(Parameters!B$8="Percentile", IF(AV55&lt;Parameters!C$8, "Y", "N"), IF(AU55&gt;Parameters!C$8, "Y", "N"))</f>
        <v>N</v>
      </c>
      <c r="AY55" s="71" t="str">
        <f>IF(Indicators!F55&lt;&gt;"", IF(Indicators!F55&lt;Parameters!F$5, "Y", "N"), "")</f>
        <v>Y</v>
      </c>
      <c r="AZ55" s="71" t="str">
        <f>IF(Indicators!G55&lt;&gt;"", IF(Indicators!G55&lt;Parameters!G$5, "Y", "N"), "")</f>
        <v>Y</v>
      </c>
      <c r="BA55" s="71" t="str">
        <f>IF(Indicators!H55&lt;&gt;"", IF(Indicators!H55&lt;Parameters!H$5, "Y", "N"), "")</f>
        <v/>
      </c>
      <c r="BB55" s="71" t="str">
        <f>IF(Indicators!I55&lt;&gt;"", IF(Indicators!I55&lt;Parameters!I$5, "Y", "N"), "")</f>
        <v/>
      </c>
      <c r="BC55" s="71" t="str">
        <f>IF(Indicators!J55&lt;&gt;"", IF(Indicators!J55&lt;Parameters!J$5, "Y", "N"), "")</f>
        <v/>
      </c>
      <c r="BD55" s="71" t="str">
        <f>IF(Indicators!K55&lt;&gt;"", IF(Indicators!K55&lt;Parameters!K$5, "Y", "N"), "")</f>
        <v/>
      </c>
      <c r="BE55" s="71" t="str">
        <f>IF(Indicators!L55&lt;&gt;"", IF(Indicators!L55&lt;Parameters!L$5, "Y", "N"), "")</f>
        <v/>
      </c>
      <c r="BF55" s="71" t="str">
        <f>IF(Indicators!M55&lt;&gt;"", IF(Indicators!M55&lt;Parameters!M$5, "Y", "N"), "")</f>
        <v>Y</v>
      </c>
      <c r="BG55" s="29" t="str">
        <f>IF(Indicators!Q55&lt;&gt;"", IF(Indicators!Q55&lt;Parameters!H$6, "Y", "N"), "")</f>
        <v/>
      </c>
      <c r="BH55" s="29">
        <f t="shared" si="28"/>
        <v>3</v>
      </c>
      <c r="BI55" s="47" t="str">
        <f>IF(K55="No",IF(BH55&gt;=Parameters!C$12, "Y", "N"), "")</f>
        <v>Y</v>
      </c>
      <c r="BK55" s="78">
        <f>IF(AND($BI55="Y", Indicators!O55&lt;&gt;""), _xlfn.PERCENTRANK.EXC(Indicators!O$2:O$210, Indicators!O55)*100, "")</f>
        <v>10.9</v>
      </c>
      <c r="BL55" s="78">
        <f>IF(AND($BI55="Y", Indicators!P55&lt;&gt;""), _xlfn.PERCENTRANK.EXC(Indicators!P$2:P$210, Indicators!P55)*100, "")</f>
        <v>25.5</v>
      </c>
      <c r="BM55" s="78" t="str">
        <f>IF(AND($BI55="Y", Indicators!Q55&lt;&gt;""), _xlfn.PERCENTRANK.EXC(Indicators!Q$2:Q$210, Indicators!Q55)*100, "")</f>
        <v/>
      </c>
      <c r="BN55" s="78" t="str">
        <f>IF(AND($BI55="Y", Indicators!R55&lt;&gt;""), _xlfn.PERCENTRANK.EXC(Indicators!R$2:R$210, Indicators!R55)*100, "")</f>
        <v/>
      </c>
      <c r="BO55" s="78" t="str">
        <f>IF(AND($BI55="Y", Indicators!S55&lt;&gt;""), _xlfn.PERCENTRANK.EXC(Indicators!S$2:S$210, Indicators!S55)*100, "")</f>
        <v/>
      </c>
      <c r="BP55" s="78" t="str">
        <f>IF(AND($BI55="Y", Indicators!T55&lt;&gt;""), _xlfn.PERCENTRANK.EXC(Indicators!T$2:T$210, Indicators!T55)*100, "")</f>
        <v/>
      </c>
      <c r="BQ55" s="78" t="str">
        <f>IF(AND($BI55="Y", Indicators!U55&lt;&gt;""), _xlfn.PERCENTRANK.EXC(Indicators!U$2:U$210, Indicators!U55)*100, "")</f>
        <v/>
      </c>
      <c r="BR55" s="78">
        <f>IF(AND($BI55="Y", Indicators!V55&lt;&gt;""), _xlfn.PERCENTRANK.EXC(Indicators!V$2:V$210, Indicators!V55)*100, "")</f>
        <v>7.9</v>
      </c>
      <c r="BS55" s="81">
        <f t="shared" si="29"/>
        <v>2</v>
      </c>
      <c r="BT55" s="84" t="str">
        <f>IF(BI55="Y", IF(BS55&gt;=Parameters!C$13, "Y", "N"), "")</f>
        <v>Y</v>
      </c>
      <c r="BU55" s="29"/>
      <c r="BV55" s="33">
        <f>IF(BT55="Y", Indicators!X55, "")</f>
        <v>14.91</v>
      </c>
      <c r="BW55" s="47" t="str">
        <f>IF(BV55&lt;&gt;"", IF(BV55&gt;Parameters!C$14,"Y", "N"), "")</f>
        <v>Y</v>
      </c>
      <c r="BY55" s="72" t="str">
        <f>IF(Indicators!F55&lt;&gt;"", IF(Indicators!F55&lt;Parameters!F$18, "Y", "N"), "")</f>
        <v>Y</v>
      </c>
      <c r="BZ55" s="72" t="str">
        <f>IF(Indicators!G55&lt;&gt;"", IF(Indicators!G55&lt;Parameters!G$18, "Y", "N"), "")</f>
        <v>Y</v>
      </c>
      <c r="CA55" s="72" t="str">
        <f>IF(Indicators!H55&lt;&gt;"", IF(Indicators!H55&lt;Parameters!H$18, "Y", "N"), "")</f>
        <v/>
      </c>
      <c r="CB55" s="72" t="str">
        <f>IF(Indicators!I55&lt;&gt;"", IF(Indicators!I55&lt;Parameters!I$18, "Y", "N"), "")</f>
        <v/>
      </c>
      <c r="CC55" s="72" t="str">
        <f>IF(Indicators!J55&lt;&gt;"", IF(Indicators!J55&lt;Parameters!J$18, "Y", "N"), "")</f>
        <v/>
      </c>
      <c r="CD55" s="72" t="str">
        <f>IF(Indicators!K55&lt;&gt;"", IF(Indicators!K55&lt;Parameters!K$18, "Y", "N"), "")</f>
        <v/>
      </c>
      <c r="CE55" s="72" t="str">
        <f>IF(Indicators!L55&lt;&gt;"", IF(Indicators!L55&lt;Parameters!L$18, "Y", "N"), "")</f>
        <v/>
      </c>
      <c r="CF55" s="72" t="str">
        <f>IF(Indicators!M55&lt;&gt;"", IF(Indicators!M55&lt;Parameters!M$18, "Y", "N"), "")</f>
        <v>Y</v>
      </c>
      <c r="CG55" s="29" t="str">
        <f>IF(Indicators!Q55&lt;&gt;"", IF(Indicators!Q55&lt;Parameters!H$19, "Y", "N"), "")</f>
        <v/>
      </c>
      <c r="CH55" s="29">
        <f t="shared" si="30"/>
        <v>3</v>
      </c>
      <c r="CI55" s="47" t="str">
        <f>IF(AND(K55="No",R55="No"),IF(CH55&gt;=Parameters!C$18, "Y", "N"), "")</f>
        <v/>
      </c>
      <c r="CJ55" s="29"/>
      <c r="CK55" s="29" t="str">
        <f>IF(AND($CI55="Y", Indicators!O55&lt;&gt;""), IF(Indicators!O55&lt;Parameters!F$20, "Y", "N"),"")</f>
        <v/>
      </c>
      <c r="CL55" s="29" t="str">
        <f>IF(AND($CI55="Y", Indicators!P55&lt;&gt;""), IF(Indicators!P55&lt;Parameters!G$20, "Y", "N"),"")</f>
        <v/>
      </c>
      <c r="CM55" s="29" t="str">
        <f>IF(AND($CI55="Y", Indicators!Q55&lt;&gt;""), IF(Indicators!Q55&lt;Parameters!H$20, "Y", "N"),"")</f>
        <v/>
      </c>
      <c r="CN55" s="29" t="str">
        <f>IF(AND($CI55="Y", Indicators!R55&lt;&gt;""), IF(Indicators!R55&lt;Parameters!I$20, "Y", "N"),"")</f>
        <v/>
      </c>
      <c r="CO55" s="29" t="str">
        <f>IF(AND($CI55="Y", Indicators!S55&lt;&gt;""), IF(Indicators!S55&lt;Parameters!J$20, "Y", "N"),"")</f>
        <v/>
      </c>
      <c r="CP55" s="29" t="str">
        <f>IF(AND($CI55="Y", Indicators!T55&lt;&gt;""), IF(Indicators!T55&lt;Parameters!K$20, "Y", "N"),"")</f>
        <v/>
      </c>
      <c r="CQ55" s="29" t="str">
        <f>IF(AND($CI55="Y", Indicators!U55&lt;&gt;""), IF(Indicators!U55&lt;Parameters!L$20, "Y", "N"),"")</f>
        <v/>
      </c>
      <c r="CR55" s="29" t="str">
        <f>IF(AND($CI55="Y", Indicators!V55&lt;&gt;""), IF(Indicators!V55&lt;Parameters!M$20, "Y", "N"),"")</f>
        <v/>
      </c>
      <c r="CS55" s="81" t="str">
        <f t="shared" si="31"/>
        <v/>
      </c>
      <c r="CT55" s="84" t="str">
        <f>IF(CI55="Y", IF(CS55&gt;=Parameters!C$19, "Y", "N"), "")</f>
        <v/>
      </c>
      <c r="CU55" s="29" t="str">
        <f>IF($H55="Yes",#REF!, "")</f>
        <v/>
      </c>
      <c r="CV55" s="78" t="str">
        <f>IF(CT55="Y", Indicators!X55, "")</f>
        <v/>
      </c>
      <c r="CW55" s="34" t="str">
        <f>IF(CV55&lt;&gt;"",IF(CV55&gt;Parameters!C74,"Y","N"), "")</f>
        <v/>
      </c>
      <c r="CY55" s="33" t="str">
        <f>IF($K55="Yes", IF(Indicators!F55&lt;&gt;"", Indicators!F55, ""), "")</f>
        <v/>
      </c>
      <c r="CZ55" s="33" t="str">
        <f>IF($K55="Yes", IF(Indicators!G55&lt;&gt;"", Indicators!G55, ""), "")</f>
        <v/>
      </c>
      <c r="DA55" s="33" t="str">
        <f>IF($K55="Yes", IF(Indicators!H55&lt;&gt;"", Indicators!H55, ""), "")</f>
        <v/>
      </c>
      <c r="DB55" s="33" t="str">
        <f>IF($K55="Yes", IF(Indicators!I55&lt;&gt;"", Indicators!I55, ""), "")</f>
        <v/>
      </c>
      <c r="DC55" s="33" t="str">
        <f>IF($K55="Yes", IF(Indicators!J55&lt;&gt;"", Indicators!J55, ""), "")</f>
        <v/>
      </c>
      <c r="DD55" s="33" t="str">
        <f>IF($K55="Yes", IF(Indicators!K55&lt;&gt;"", Indicators!K55, ""), "")</f>
        <v/>
      </c>
      <c r="DE55" s="33" t="str">
        <f>IF($K55="Yes", IF(Indicators!L55&lt;&gt;"", Indicators!L55, ""), "")</f>
        <v/>
      </c>
      <c r="DF55" s="33" t="str">
        <f>IF($K55="Yes", IF(Indicators!M55&lt;&gt;"", Indicators!M55, ""), "")</f>
        <v/>
      </c>
      <c r="DH55" s="33" t="str">
        <f>IF($K55="Yes", IF(Indicators!W55&lt;&gt;"", Indicators!W55, ""), "")</f>
        <v/>
      </c>
      <c r="DJ55" s="33" t="str">
        <f>IF($K55="Yes", IF(Indicators!O55&lt;&gt;"", Indicators!O55, ""), "")</f>
        <v/>
      </c>
      <c r="DK55" s="33" t="str">
        <f>IF($K55="Yes", IF(Indicators!P55&lt;&gt;"", Indicators!P55, ""), "")</f>
        <v/>
      </c>
      <c r="DL55" s="33" t="str">
        <f>IF($K55="Yes", IF(Indicators!Q55&lt;&gt;"", Indicators!Q55, ""), "")</f>
        <v/>
      </c>
      <c r="DM55" s="33" t="str">
        <f>IF($K55="Yes", IF(Indicators!R55&lt;&gt;"", Indicators!R55, ""), "")</f>
        <v/>
      </c>
      <c r="DN55" s="33" t="str">
        <f>IF($K55="Yes", IF(Indicators!S55&lt;&gt;"", Indicators!S55, ""), "")</f>
        <v/>
      </c>
      <c r="DO55" s="33" t="str">
        <f>IF($K55="Yes", IF(Indicators!T55&lt;&gt;"", Indicators!T55, ""), "")</f>
        <v/>
      </c>
      <c r="DP55" s="33" t="str">
        <f>IF($K55="Yes", IF(Indicators!U55&lt;&gt;"", Indicators!U55, ""), "")</f>
        <v/>
      </c>
      <c r="DQ55" s="33" t="str">
        <f>IF($K55="Yes", IF(Indicators!V55&lt;&gt;"", Indicators!V55, ""), "")</f>
        <v/>
      </c>
      <c r="DS55" s="29" t="str">
        <f>IF($K55="Yes", IF(Indicators!X55&lt;&gt;"", Indicators!X55, ""), "")</f>
        <v/>
      </c>
    </row>
    <row r="56" spans="1:123" x14ac:dyDescent="0.25">
      <c r="A56" s="56" t="str">
        <f>Indicators!A56</f>
        <v>District1015</v>
      </c>
      <c r="B56" s="56" t="str">
        <f>Indicators!B56</f>
        <v>School 1</v>
      </c>
      <c r="C56" s="57" t="str">
        <f>Indicators!D56</f>
        <v>Yes</v>
      </c>
      <c r="D56" s="64" t="str">
        <f>IF(AK56="Y", IF(Parameters!B$5="Percentile", Identification!AJ56,Identification!AI56), "")</f>
        <v/>
      </c>
      <c r="E56" s="64" t="str">
        <f>IF(AN56="Y", IF(Parameters!B$6="Percentile", AM56, AL56), "")</f>
        <v/>
      </c>
      <c r="F56" s="57" t="str">
        <f t="shared" si="0"/>
        <v>N</v>
      </c>
      <c r="G56" s="64" t="str">
        <f>IF(AND(F56="Y", AS56="Y"), IF(Parameters!B$7="Percentile", AR56,AQ56), "")</f>
        <v/>
      </c>
      <c r="H56" s="57" t="str">
        <f t="shared" si="1"/>
        <v/>
      </c>
      <c r="I56" s="64" t="str">
        <f>IF(AND(H56="Y", AW56="Y"), IF(Parameters!B$7="Percentile", AV56,AU56), "")</f>
        <v/>
      </c>
      <c r="J56" s="65" t="str">
        <f t="shared" si="2"/>
        <v/>
      </c>
      <c r="K56" s="57" t="str">
        <f t="shared" si="3"/>
        <v>No</v>
      </c>
      <c r="L56" s="87">
        <f t="shared" si="4"/>
        <v>2</v>
      </c>
      <c r="M56" s="57" t="str">
        <f>Identification!BI56</f>
        <v>Y</v>
      </c>
      <c r="N56" s="87" t="str">
        <f t="shared" si="5"/>
        <v/>
      </c>
      <c r="O56" s="88" t="str">
        <f t="shared" si="6"/>
        <v>N</v>
      </c>
      <c r="P56" s="57" t="str">
        <f t="shared" si="7"/>
        <v/>
      </c>
      <c r="Q56" s="57" t="str">
        <f t="shared" si="8"/>
        <v/>
      </c>
      <c r="R56" s="57" t="str">
        <f t="shared" si="9"/>
        <v>No</v>
      </c>
      <c r="S56" s="57" t="str">
        <f t="shared" si="10"/>
        <v/>
      </c>
      <c r="T56" s="57" t="str">
        <f t="shared" si="11"/>
        <v>N</v>
      </c>
      <c r="U56" s="57" t="str">
        <f t="shared" si="12"/>
        <v/>
      </c>
      <c r="V56" s="88" t="str">
        <f t="shared" si="13"/>
        <v/>
      </c>
      <c r="W56" s="57" t="str">
        <f t="shared" si="14"/>
        <v/>
      </c>
      <c r="X56" s="91" t="str">
        <f t="shared" si="15"/>
        <v/>
      </c>
      <c r="Y56" s="58" t="str">
        <f t="shared" si="16"/>
        <v>No</v>
      </c>
      <c r="AA56" s="29" t="str">
        <f t="shared" si="17"/>
        <v>No</v>
      </c>
      <c r="AB56" s="29" t="str">
        <f t="shared" si="18"/>
        <v>No</v>
      </c>
      <c r="AC56" s="29" t="str">
        <f t="shared" si="19"/>
        <v>No</v>
      </c>
      <c r="AE56" s="29" t="str">
        <f t="shared" si="20"/>
        <v/>
      </c>
      <c r="AF56" s="29" t="str">
        <f t="shared" si="21"/>
        <v/>
      </c>
      <c r="AG56" s="29" t="str">
        <f t="shared" si="22"/>
        <v/>
      </c>
      <c r="AI56" s="33">
        <f>IF(C56="Yes",IF(Indicators!E56&lt;&gt;"", Indicators!E56,""),"")</f>
        <v>51.351351399999999</v>
      </c>
      <c r="AJ56" s="33">
        <f t="shared" si="23"/>
        <v>68.7</v>
      </c>
      <c r="AK56" s="62" t="str">
        <f>IF(Parameters!B$5="Percentile", IF(AJ56&lt;Parameters!C$5, "Y", "N"), IF(AI56&lt;Parameters!C$5, "Y", "N"))</f>
        <v>N</v>
      </c>
      <c r="AL56" s="33" t="str">
        <f>IF(C56="Yes", IF(Indicators!W56&lt;&gt;"", Indicators!W56, ""),"")</f>
        <v/>
      </c>
      <c r="AM56" s="33" t="str">
        <f t="shared" si="24"/>
        <v/>
      </c>
      <c r="AN56" s="33" t="str">
        <f>IF(AL56&lt;&gt;"", IF(Parameters!B$6="Percentile", IF(AM56&lt;Parameters!C$6, "Y", "N"), IF(AL56&lt;Parameters!C$6, "Y", "N")),"")</f>
        <v/>
      </c>
      <c r="AO56" s="47" t="str">
        <f t="shared" si="25"/>
        <v>N</v>
      </c>
      <c r="AQ56" s="33">
        <f>IF(C56="Yes", IF(Indicators!N56&lt;&gt;"", Indicators!N56,""),"")</f>
        <v>114.9350649</v>
      </c>
      <c r="AR56" s="33">
        <f t="shared" si="26"/>
        <v>58.9</v>
      </c>
      <c r="AS56" s="48" t="str">
        <f>IF(Parameters!B$7="Percentile", IF(AR56&lt;Parameters!C$7, "Y", "N"), IF(AQ56&lt;Parameters!C$7, "Y", "N"))</f>
        <v>N</v>
      </c>
      <c r="AU56" s="33">
        <f>IF(C56="Yes", IF(Indicators!X56&lt;&gt;"", Indicators!X56,""),"")</f>
        <v>14.54</v>
      </c>
      <c r="AV56" s="33">
        <f t="shared" si="27"/>
        <v>47</v>
      </c>
      <c r="AW56" s="48" t="str">
        <f>IF(Parameters!B$8="Percentile", IF(AV56&lt;Parameters!C$8, "Y", "N"), IF(AU56&gt;Parameters!C$8, "Y", "N"))</f>
        <v>N</v>
      </c>
      <c r="AY56" s="71" t="str">
        <f>IF(Indicators!F56&lt;&gt;"", IF(Indicators!F56&lt;Parameters!F$5, "Y", "N"), "")</f>
        <v>N</v>
      </c>
      <c r="AZ56" s="71" t="str">
        <f>IF(Indicators!G56&lt;&gt;"", IF(Indicators!G56&lt;Parameters!G$5, "Y", "N"), "")</f>
        <v>Y</v>
      </c>
      <c r="BA56" s="71" t="str">
        <f>IF(Indicators!H56&lt;&gt;"", IF(Indicators!H56&lt;Parameters!H$5, "Y", "N"), "")</f>
        <v/>
      </c>
      <c r="BB56" s="71" t="str">
        <f>IF(Indicators!I56&lt;&gt;"", IF(Indicators!I56&lt;Parameters!I$5, "Y", "N"), "")</f>
        <v/>
      </c>
      <c r="BC56" s="71" t="str">
        <f>IF(Indicators!J56&lt;&gt;"", IF(Indicators!J56&lt;Parameters!J$5, "Y", "N"), "")</f>
        <v/>
      </c>
      <c r="BD56" s="71" t="str">
        <f>IF(Indicators!K56&lt;&gt;"", IF(Indicators!K56&lt;Parameters!K$5, "Y", "N"), "")</f>
        <v/>
      </c>
      <c r="BE56" s="71" t="str">
        <f>IF(Indicators!L56&lt;&gt;"", IF(Indicators!L56&lt;Parameters!L$5, "Y", "N"), "")</f>
        <v/>
      </c>
      <c r="BF56" s="71" t="str">
        <f>IF(Indicators!M56&lt;&gt;"", IF(Indicators!M56&lt;Parameters!M$5, "Y", "N"), "")</f>
        <v>Y</v>
      </c>
      <c r="BG56" s="29" t="str">
        <f>IF(Indicators!Q56&lt;&gt;"", IF(Indicators!Q56&lt;Parameters!H$6, "Y", "N"), "")</f>
        <v/>
      </c>
      <c r="BH56" s="29">
        <f t="shared" si="28"/>
        <v>2</v>
      </c>
      <c r="BI56" s="47" t="str">
        <f>IF(K56="No",IF(BH56&gt;=Parameters!C$12, "Y", "N"), "")</f>
        <v>Y</v>
      </c>
      <c r="BK56" s="78">
        <f>IF(AND($BI56="Y", Indicators!O56&lt;&gt;""), _xlfn.PERCENTRANK.EXC(Indicators!O$2:O$210, Indicators!O56)*100, "")</f>
        <v>46.300000000000004</v>
      </c>
      <c r="BL56" s="78">
        <f>IF(AND($BI56="Y", Indicators!P56&lt;&gt;""), _xlfn.PERCENTRANK.EXC(Indicators!P$2:P$210, Indicators!P56)*100, "")</f>
        <v>73.099999999999994</v>
      </c>
      <c r="BM56" s="78" t="str">
        <f>IF(AND($BI56="Y", Indicators!Q56&lt;&gt;""), _xlfn.PERCENTRANK.EXC(Indicators!Q$2:Q$210, Indicators!Q56)*100, "")</f>
        <v/>
      </c>
      <c r="BN56" s="78" t="str">
        <f>IF(AND($BI56="Y", Indicators!R56&lt;&gt;""), _xlfn.PERCENTRANK.EXC(Indicators!R$2:R$210, Indicators!R56)*100, "")</f>
        <v/>
      </c>
      <c r="BO56" s="78" t="str">
        <f>IF(AND($BI56="Y", Indicators!S56&lt;&gt;""), _xlfn.PERCENTRANK.EXC(Indicators!S$2:S$210, Indicators!S56)*100, "")</f>
        <v/>
      </c>
      <c r="BP56" s="78" t="str">
        <f>IF(AND($BI56="Y", Indicators!T56&lt;&gt;""), _xlfn.PERCENTRANK.EXC(Indicators!T$2:T$210, Indicators!T56)*100, "")</f>
        <v/>
      </c>
      <c r="BQ56" s="78" t="str">
        <f>IF(AND($BI56="Y", Indicators!U56&lt;&gt;""), _xlfn.PERCENTRANK.EXC(Indicators!U$2:U$210, Indicators!U56)*100, "")</f>
        <v/>
      </c>
      <c r="BR56" s="78">
        <f>IF(AND($BI56="Y", Indicators!V56&lt;&gt;""), _xlfn.PERCENTRANK.EXC(Indicators!V$2:V$210, Indicators!V56)*100, "")</f>
        <v>51.2</v>
      </c>
      <c r="BS56" s="81">
        <f t="shared" si="29"/>
        <v>0</v>
      </c>
      <c r="BT56" s="84" t="str">
        <f>IF(BI56="Y", IF(BS56&gt;=Parameters!C$13, "Y", "N"), "")</f>
        <v>N</v>
      </c>
      <c r="BU56" s="29"/>
      <c r="BV56" s="33" t="str">
        <f>IF(BT56="Y", Indicators!X56, "")</f>
        <v/>
      </c>
      <c r="BW56" s="47" t="str">
        <f>IF(BV56&lt;&gt;"", IF(BV56&gt;Parameters!C$14,"Y", "N"), "")</f>
        <v/>
      </c>
      <c r="BY56" s="72" t="str">
        <f>IF(Indicators!F56&lt;&gt;"", IF(Indicators!F56&lt;Parameters!F$18, "Y", "N"), "")</f>
        <v>N</v>
      </c>
      <c r="BZ56" s="72" t="str">
        <f>IF(Indicators!G56&lt;&gt;"", IF(Indicators!G56&lt;Parameters!G$18, "Y", "N"), "")</f>
        <v>Y</v>
      </c>
      <c r="CA56" s="72" t="str">
        <f>IF(Indicators!H56&lt;&gt;"", IF(Indicators!H56&lt;Parameters!H$18, "Y", "N"), "")</f>
        <v/>
      </c>
      <c r="CB56" s="72" t="str">
        <f>IF(Indicators!I56&lt;&gt;"", IF(Indicators!I56&lt;Parameters!I$18, "Y", "N"), "")</f>
        <v/>
      </c>
      <c r="CC56" s="72" t="str">
        <f>IF(Indicators!J56&lt;&gt;"", IF(Indicators!J56&lt;Parameters!J$18, "Y", "N"), "")</f>
        <v/>
      </c>
      <c r="CD56" s="72" t="str">
        <f>IF(Indicators!K56&lt;&gt;"", IF(Indicators!K56&lt;Parameters!K$18, "Y", "N"), "")</f>
        <v/>
      </c>
      <c r="CE56" s="72" t="str">
        <f>IF(Indicators!L56&lt;&gt;"", IF(Indicators!L56&lt;Parameters!L$18, "Y", "N"), "")</f>
        <v/>
      </c>
      <c r="CF56" s="72" t="str">
        <f>IF(Indicators!M56&lt;&gt;"", IF(Indicators!M56&lt;Parameters!M$18, "Y", "N"), "")</f>
        <v>N</v>
      </c>
      <c r="CG56" s="29" t="str">
        <f>IF(Indicators!Q56&lt;&gt;"", IF(Indicators!Q56&lt;Parameters!H$19, "Y", "N"), "")</f>
        <v/>
      </c>
      <c r="CH56" s="29">
        <f t="shared" si="30"/>
        <v>1</v>
      </c>
      <c r="CI56" s="47" t="str">
        <f>IF(AND(K56="No",R56="No"),IF(CH56&gt;=Parameters!C$18, "Y", "N"), "")</f>
        <v>N</v>
      </c>
      <c r="CJ56" s="29"/>
      <c r="CK56" s="29" t="str">
        <f>IF(AND($CI56="Y", Indicators!O56&lt;&gt;""), IF(Indicators!O56&lt;Parameters!F$20, "Y", "N"),"")</f>
        <v/>
      </c>
      <c r="CL56" s="29" t="str">
        <f>IF(AND($CI56="Y", Indicators!P56&lt;&gt;""), IF(Indicators!P56&lt;Parameters!G$20, "Y", "N"),"")</f>
        <v/>
      </c>
      <c r="CM56" s="29" t="str">
        <f>IF(AND($CI56="Y", Indicators!Q56&lt;&gt;""), IF(Indicators!Q56&lt;Parameters!H$20, "Y", "N"),"")</f>
        <v/>
      </c>
      <c r="CN56" s="29" t="str">
        <f>IF(AND($CI56="Y", Indicators!R56&lt;&gt;""), IF(Indicators!R56&lt;Parameters!I$20, "Y", "N"),"")</f>
        <v/>
      </c>
      <c r="CO56" s="29" t="str">
        <f>IF(AND($CI56="Y", Indicators!S56&lt;&gt;""), IF(Indicators!S56&lt;Parameters!J$20, "Y", "N"),"")</f>
        <v/>
      </c>
      <c r="CP56" s="29" t="str">
        <f>IF(AND($CI56="Y", Indicators!T56&lt;&gt;""), IF(Indicators!T56&lt;Parameters!K$20, "Y", "N"),"")</f>
        <v/>
      </c>
      <c r="CQ56" s="29" t="str">
        <f>IF(AND($CI56="Y", Indicators!U56&lt;&gt;""), IF(Indicators!U56&lt;Parameters!L$20, "Y", "N"),"")</f>
        <v/>
      </c>
      <c r="CR56" s="29" t="str">
        <f>IF(AND($CI56="Y", Indicators!V56&lt;&gt;""), IF(Indicators!V56&lt;Parameters!M$20, "Y", "N"),"")</f>
        <v/>
      </c>
      <c r="CS56" s="81" t="str">
        <f t="shared" si="31"/>
        <v/>
      </c>
      <c r="CT56" s="84" t="str">
        <f>IF(CI56="Y", IF(CS56&gt;=Parameters!C$19, "Y", "N"), "")</f>
        <v/>
      </c>
      <c r="CU56" s="29" t="str">
        <f>IF($H56="Yes",#REF!, "")</f>
        <v/>
      </c>
      <c r="CV56" s="78" t="str">
        <f>IF(CT56="Y", Indicators!X56, "")</f>
        <v/>
      </c>
      <c r="CW56" s="34" t="str">
        <f>IF(CV56&lt;&gt;"",IF(CV56&gt;Parameters!C75,"Y","N"), "")</f>
        <v/>
      </c>
      <c r="CY56" s="33" t="str">
        <f>IF($K56="Yes", IF(Indicators!F56&lt;&gt;"", Indicators!F56, ""), "")</f>
        <v/>
      </c>
      <c r="CZ56" s="33" t="str">
        <f>IF($K56="Yes", IF(Indicators!G56&lt;&gt;"", Indicators!G56, ""), "")</f>
        <v/>
      </c>
      <c r="DA56" s="33" t="str">
        <f>IF($K56="Yes", IF(Indicators!H56&lt;&gt;"", Indicators!H56, ""), "")</f>
        <v/>
      </c>
      <c r="DB56" s="33" t="str">
        <f>IF($K56="Yes", IF(Indicators!I56&lt;&gt;"", Indicators!I56, ""), "")</f>
        <v/>
      </c>
      <c r="DC56" s="33" t="str">
        <f>IF($K56="Yes", IF(Indicators!J56&lt;&gt;"", Indicators!J56, ""), "")</f>
        <v/>
      </c>
      <c r="DD56" s="33" t="str">
        <f>IF($K56="Yes", IF(Indicators!K56&lt;&gt;"", Indicators!K56, ""), "")</f>
        <v/>
      </c>
      <c r="DE56" s="33" t="str">
        <f>IF($K56="Yes", IF(Indicators!L56&lt;&gt;"", Indicators!L56, ""), "")</f>
        <v/>
      </c>
      <c r="DF56" s="33" t="str">
        <f>IF($K56="Yes", IF(Indicators!M56&lt;&gt;"", Indicators!M56, ""), "")</f>
        <v/>
      </c>
      <c r="DH56" s="33" t="str">
        <f>IF($K56="Yes", IF(Indicators!W56&lt;&gt;"", Indicators!W56, ""), "")</f>
        <v/>
      </c>
      <c r="DJ56" s="33" t="str">
        <f>IF($K56="Yes", IF(Indicators!O56&lt;&gt;"", Indicators!O56, ""), "")</f>
        <v/>
      </c>
      <c r="DK56" s="33" t="str">
        <f>IF($K56="Yes", IF(Indicators!P56&lt;&gt;"", Indicators!P56, ""), "")</f>
        <v/>
      </c>
      <c r="DL56" s="33" t="str">
        <f>IF($K56="Yes", IF(Indicators!Q56&lt;&gt;"", Indicators!Q56, ""), "")</f>
        <v/>
      </c>
      <c r="DM56" s="33" t="str">
        <f>IF($K56="Yes", IF(Indicators!R56&lt;&gt;"", Indicators!R56, ""), "")</f>
        <v/>
      </c>
      <c r="DN56" s="33" t="str">
        <f>IF($K56="Yes", IF(Indicators!S56&lt;&gt;"", Indicators!S56, ""), "")</f>
        <v/>
      </c>
      <c r="DO56" s="33" t="str">
        <f>IF($K56="Yes", IF(Indicators!T56&lt;&gt;"", Indicators!T56, ""), "")</f>
        <v/>
      </c>
      <c r="DP56" s="33" t="str">
        <f>IF($K56="Yes", IF(Indicators!U56&lt;&gt;"", Indicators!U56, ""), "")</f>
        <v/>
      </c>
      <c r="DQ56" s="33" t="str">
        <f>IF($K56="Yes", IF(Indicators!V56&lt;&gt;"", Indicators!V56, ""), "")</f>
        <v/>
      </c>
      <c r="DS56" s="29" t="str">
        <f>IF($K56="Yes", IF(Indicators!X56&lt;&gt;"", Indicators!X56, ""), "")</f>
        <v/>
      </c>
    </row>
    <row r="57" spans="1:123" x14ac:dyDescent="0.25">
      <c r="A57" s="56" t="str">
        <f>Indicators!A57</f>
        <v>District1015</v>
      </c>
      <c r="B57" s="56" t="str">
        <f>Indicators!B57</f>
        <v>School 2</v>
      </c>
      <c r="C57" s="57" t="str">
        <f>Indicators!D57</f>
        <v>No</v>
      </c>
      <c r="D57" s="64" t="str">
        <f>IF(AK57="Y", IF(Parameters!B$5="Percentile", Identification!AJ57,Identification!AI57), "")</f>
        <v/>
      </c>
      <c r="E57" s="64" t="str">
        <f>IF(AN57="Y", IF(Parameters!B$6="Percentile", AM57, AL57), "")</f>
        <v/>
      </c>
      <c r="F57" s="57" t="str">
        <f t="shared" si="0"/>
        <v/>
      </c>
      <c r="G57" s="64" t="str">
        <f>IF(AND(F57="Y", AS57="Y"), IF(Parameters!B$7="Percentile", AR57,AQ57), "")</f>
        <v/>
      </c>
      <c r="H57" s="57" t="str">
        <f t="shared" si="1"/>
        <v/>
      </c>
      <c r="I57" s="64" t="str">
        <f>IF(AND(H57="Y", AW57="Y"), IF(Parameters!B$7="Percentile", AV57,AU57), "")</f>
        <v/>
      </c>
      <c r="J57" s="65" t="str">
        <f t="shared" si="2"/>
        <v/>
      </c>
      <c r="K57" s="57" t="str">
        <f t="shared" si="3"/>
        <v>No</v>
      </c>
      <c r="L57" s="87">
        <f t="shared" si="4"/>
        <v>3</v>
      </c>
      <c r="M57" s="57" t="str">
        <f>Identification!BI57</f>
        <v>Y</v>
      </c>
      <c r="N57" s="87" t="str">
        <f t="shared" si="5"/>
        <v/>
      </c>
      <c r="O57" s="88" t="str">
        <f t="shared" si="6"/>
        <v>N</v>
      </c>
      <c r="P57" s="57" t="str">
        <f t="shared" si="7"/>
        <v/>
      </c>
      <c r="Q57" s="57" t="str">
        <f t="shared" si="8"/>
        <v/>
      </c>
      <c r="R57" s="57" t="str">
        <f t="shared" si="9"/>
        <v>No</v>
      </c>
      <c r="S57" s="57">
        <f t="shared" si="10"/>
        <v>4</v>
      </c>
      <c r="T57" s="57" t="str">
        <f t="shared" si="11"/>
        <v>Y</v>
      </c>
      <c r="U57" s="57">
        <f t="shared" si="12"/>
        <v>2</v>
      </c>
      <c r="V57" s="88" t="str">
        <f t="shared" si="13"/>
        <v>Y</v>
      </c>
      <c r="W57" s="57">
        <f t="shared" si="14"/>
        <v>29.37</v>
      </c>
      <c r="X57" s="91" t="str">
        <f t="shared" si="15"/>
        <v>Y</v>
      </c>
      <c r="Y57" s="58" t="str">
        <f t="shared" si="16"/>
        <v>Yes</v>
      </c>
      <c r="AA57" s="29" t="str">
        <f t="shared" si="17"/>
        <v/>
      </c>
      <c r="AB57" s="29" t="str">
        <f t="shared" si="18"/>
        <v/>
      </c>
      <c r="AC57" s="29" t="str">
        <f t="shared" si="19"/>
        <v/>
      </c>
      <c r="AE57" s="29" t="str">
        <f t="shared" si="20"/>
        <v>No</v>
      </c>
      <c r="AF57" s="29" t="str">
        <f t="shared" si="21"/>
        <v>No</v>
      </c>
      <c r="AG57" s="29" t="str">
        <f t="shared" si="22"/>
        <v>Yes</v>
      </c>
      <c r="AI57" s="33" t="str">
        <f>IF(C57="Yes",IF(Indicators!E57&lt;&gt;"", Indicators!E57,""),"")</f>
        <v/>
      </c>
      <c r="AJ57" s="33" t="str">
        <f t="shared" si="23"/>
        <v/>
      </c>
      <c r="AK57" s="62" t="str">
        <f>IF(Parameters!B$5="Percentile", IF(AJ57&lt;Parameters!C$5, "Y", "N"), IF(AI57&lt;Parameters!C$5, "Y", "N"))</f>
        <v>N</v>
      </c>
      <c r="AL57" s="33" t="str">
        <f>IF(C57="Yes", IF(Indicators!W57&lt;&gt;"", Indicators!W57, ""),"")</f>
        <v/>
      </c>
      <c r="AM57" s="33" t="str">
        <f t="shared" si="24"/>
        <v/>
      </c>
      <c r="AN57" s="33" t="str">
        <f>IF(AL57&lt;&gt;"", IF(Parameters!B$6="Percentile", IF(AM57&lt;Parameters!C$6, "Y", "N"), IF(AL57&lt;Parameters!C$6, "Y", "N")),"")</f>
        <v/>
      </c>
      <c r="AO57" s="47" t="str">
        <f t="shared" si="25"/>
        <v>N</v>
      </c>
      <c r="AQ57" s="33" t="str">
        <f>IF(C57="Yes", IF(Indicators!N57&lt;&gt;"", Indicators!N57,""),"")</f>
        <v/>
      </c>
      <c r="AR57" s="33" t="str">
        <f t="shared" si="26"/>
        <v/>
      </c>
      <c r="AS57" s="48" t="str">
        <f>IF(Parameters!B$7="Percentile", IF(AR57&lt;Parameters!C$7, "Y", "N"), IF(AQ57&lt;Parameters!C$7, "Y", "N"))</f>
        <v>N</v>
      </c>
      <c r="AU57" s="33" t="str">
        <f>IF(C57="Yes", IF(Indicators!X57&lt;&gt;"", Indicators!X57,""),"")</f>
        <v/>
      </c>
      <c r="AV57" s="33" t="str">
        <f t="shared" si="27"/>
        <v/>
      </c>
      <c r="AW57" s="48" t="str">
        <f>IF(Parameters!B$8="Percentile", IF(AV57&lt;Parameters!C$8, "Y", "N"), IF(AU57&gt;Parameters!C$8, "Y", "N"))</f>
        <v>N</v>
      </c>
      <c r="AY57" s="71" t="str">
        <f>IF(Indicators!F57&lt;&gt;"", IF(Indicators!F57&lt;Parameters!F$5, "Y", "N"), "")</f>
        <v>Y</v>
      </c>
      <c r="AZ57" s="71" t="str">
        <f>IF(Indicators!G57&lt;&gt;"", IF(Indicators!G57&lt;Parameters!G$5, "Y", "N"), "")</f>
        <v>Y</v>
      </c>
      <c r="BA57" s="71" t="str">
        <f>IF(Indicators!H57&lt;&gt;"", IF(Indicators!H57&lt;Parameters!H$5, "Y", "N"), "")</f>
        <v>N</v>
      </c>
      <c r="BB57" s="71" t="str">
        <f>IF(Indicators!I57&lt;&gt;"", IF(Indicators!I57&lt;Parameters!I$5, "Y", "N"), "")</f>
        <v>Y</v>
      </c>
      <c r="BC57" s="71" t="str">
        <f>IF(Indicators!J57&lt;&gt;"", IF(Indicators!J57&lt;Parameters!J$5, "Y", "N"), "")</f>
        <v/>
      </c>
      <c r="BD57" s="71" t="str">
        <f>IF(Indicators!K57&lt;&gt;"", IF(Indicators!K57&lt;Parameters!K$5, "Y", "N"), "")</f>
        <v/>
      </c>
      <c r="BE57" s="71" t="str">
        <f>IF(Indicators!L57&lt;&gt;"", IF(Indicators!L57&lt;Parameters!L$5, "Y", "N"), "")</f>
        <v/>
      </c>
      <c r="BF57" s="71" t="str">
        <f>IF(Indicators!M57&lt;&gt;"", IF(Indicators!M57&lt;Parameters!M$5, "Y", "N"), "")</f>
        <v/>
      </c>
      <c r="BG57" s="29" t="str">
        <f>IF(Indicators!Q57&lt;&gt;"", IF(Indicators!Q57&lt;Parameters!H$6, "Y", "N"), "")</f>
        <v>N</v>
      </c>
      <c r="BH57" s="29">
        <f t="shared" si="28"/>
        <v>3</v>
      </c>
      <c r="BI57" s="47" t="str">
        <f>IF(K57="No",IF(BH57&gt;=Parameters!C$12, "Y", "N"), "")</f>
        <v>Y</v>
      </c>
      <c r="BK57" s="78">
        <f>IF(AND($BI57="Y", Indicators!O57&lt;&gt;""), _xlfn.PERCENTRANK.EXC(Indicators!O$2:O$210, Indicators!O57)*100, "")</f>
        <v>38</v>
      </c>
      <c r="BL57" s="78" t="str">
        <f>IF(AND($BI57="Y", Indicators!P57&lt;&gt;""), _xlfn.PERCENTRANK.EXC(Indicators!P$2:P$210, Indicators!P57)*100, "")</f>
        <v/>
      </c>
      <c r="BM57" s="78">
        <f>IF(AND($BI57="Y", Indicators!Q57&lt;&gt;""), _xlfn.PERCENTRANK.EXC(Indicators!Q$2:Q$210, Indicators!Q57)*100, "")</f>
        <v>66.600000000000009</v>
      </c>
      <c r="BN57" s="78">
        <f>IF(AND($BI57="Y", Indicators!R57&lt;&gt;""), _xlfn.PERCENTRANK.EXC(Indicators!R$2:R$210, Indicators!R57)*100, "")</f>
        <v>75</v>
      </c>
      <c r="BO57" s="78" t="str">
        <f>IF(AND($BI57="Y", Indicators!S57&lt;&gt;""), _xlfn.PERCENTRANK.EXC(Indicators!S$2:S$210, Indicators!S57)*100, "")</f>
        <v/>
      </c>
      <c r="BP57" s="78" t="str">
        <f>IF(AND($BI57="Y", Indicators!T57&lt;&gt;""), _xlfn.PERCENTRANK.EXC(Indicators!T$2:T$210, Indicators!T57)*100, "")</f>
        <v/>
      </c>
      <c r="BQ57" s="78" t="str">
        <f>IF(AND($BI57="Y", Indicators!U57&lt;&gt;""), _xlfn.PERCENTRANK.EXC(Indicators!U$2:U$210, Indicators!U57)*100, "")</f>
        <v/>
      </c>
      <c r="BR57" s="78" t="str">
        <f>IF(AND($BI57="Y", Indicators!V57&lt;&gt;""), _xlfn.PERCENTRANK.EXC(Indicators!V$2:V$210, Indicators!V57)*100, "")</f>
        <v/>
      </c>
      <c r="BS57" s="81">
        <f t="shared" si="29"/>
        <v>0</v>
      </c>
      <c r="BT57" s="84" t="str">
        <f>IF(BI57="Y", IF(BS57&gt;=Parameters!C$13, "Y", "N"), "")</f>
        <v>N</v>
      </c>
      <c r="BU57" s="29"/>
      <c r="BV57" s="33" t="str">
        <f>IF(BT57="Y", Indicators!X57, "")</f>
        <v/>
      </c>
      <c r="BW57" s="47" t="str">
        <f>IF(BV57&lt;&gt;"", IF(BV57&gt;Parameters!C$14,"Y", "N"), "")</f>
        <v/>
      </c>
      <c r="BY57" s="72" t="str">
        <f>IF(Indicators!F57&lt;&gt;"", IF(Indicators!F57&lt;Parameters!F$18, "Y", "N"), "")</f>
        <v>Y</v>
      </c>
      <c r="BZ57" s="72" t="str">
        <f>IF(Indicators!G57&lt;&gt;"", IF(Indicators!G57&lt;Parameters!G$18, "Y", "N"), "")</f>
        <v>Y</v>
      </c>
      <c r="CA57" s="72" t="str">
        <f>IF(Indicators!H57&lt;&gt;"", IF(Indicators!H57&lt;Parameters!H$18, "Y", "N"), "")</f>
        <v>Y</v>
      </c>
      <c r="CB57" s="72" t="str">
        <f>IF(Indicators!I57&lt;&gt;"", IF(Indicators!I57&lt;Parameters!I$18, "Y", "N"), "")</f>
        <v>Y</v>
      </c>
      <c r="CC57" s="72" t="str">
        <f>IF(Indicators!J57&lt;&gt;"", IF(Indicators!J57&lt;Parameters!J$18, "Y", "N"), "")</f>
        <v/>
      </c>
      <c r="CD57" s="72" t="str">
        <f>IF(Indicators!K57&lt;&gt;"", IF(Indicators!K57&lt;Parameters!K$18, "Y", "N"), "")</f>
        <v/>
      </c>
      <c r="CE57" s="72" t="str">
        <f>IF(Indicators!L57&lt;&gt;"", IF(Indicators!L57&lt;Parameters!L$18, "Y", "N"), "")</f>
        <v/>
      </c>
      <c r="CF57" s="72" t="str">
        <f>IF(Indicators!M57&lt;&gt;"", IF(Indicators!M57&lt;Parameters!M$18, "Y", "N"), "")</f>
        <v/>
      </c>
      <c r="CG57" s="29" t="str">
        <f>IF(Indicators!Q57&lt;&gt;"", IF(Indicators!Q57&lt;Parameters!H$19, "Y", "N"), "")</f>
        <v>N</v>
      </c>
      <c r="CH57" s="29">
        <f t="shared" si="30"/>
        <v>4</v>
      </c>
      <c r="CI57" s="47" t="str">
        <f>IF(AND(K57="No",R57="No"),IF(CH57&gt;=Parameters!C$18, "Y", "N"), "")</f>
        <v>Y</v>
      </c>
      <c r="CJ57" s="29"/>
      <c r="CK57" s="29" t="str">
        <f>IF(AND($CI57="Y", Indicators!O57&lt;&gt;""), IF(Indicators!O57&lt;Parameters!F$20, "Y", "N"),"")</f>
        <v>Y</v>
      </c>
      <c r="CL57" s="29" t="str">
        <f>IF(AND($CI57="Y", Indicators!P57&lt;&gt;""), IF(Indicators!P57&lt;Parameters!G$20, "Y", "N"),"")</f>
        <v/>
      </c>
      <c r="CM57" s="29" t="str">
        <f>IF(AND($CI57="Y", Indicators!Q57&lt;&gt;""), IF(Indicators!Q57&lt;Parameters!H$20, "Y", "N"),"")</f>
        <v>Y</v>
      </c>
      <c r="CN57" s="29" t="str">
        <f>IF(AND($CI57="Y", Indicators!R57&lt;&gt;""), IF(Indicators!R57&lt;Parameters!I$20, "Y", "N"),"")</f>
        <v>N</v>
      </c>
      <c r="CO57" s="29" t="str">
        <f>IF(AND($CI57="Y", Indicators!S57&lt;&gt;""), IF(Indicators!S57&lt;Parameters!J$20, "Y", "N"),"")</f>
        <v/>
      </c>
      <c r="CP57" s="29" t="str">
        <f>IF(AND($CI57="Y", Indicators!T57&lt;&gt;""), IF(Indicators!T57&lt;Parameters!K$20, "Y", "N"),"")</f>
        <v/>
      </c>
      <c r="CQ57" s="29" t="str">
        <f>IF(AND($CI57="Y", Indicators!U57&lt;&gt;""), IF(Indicators!U57&lt;Parameters!L$20, "Y", "N"),"")</f>
        <v/>
      </c>
      <c r="CR57" s="29" t="str">
        <f>IF(AND($CI57="Y", Indicators!V57&lt;&gt;""), IF(Indicators!V57&lt;Parameters!M$20, "Y", "N"),"")</f>
        <v/>
      </c>
      <c r="CS57" s="81">
        <f t="shared" si="31"/>
        <v>2</v>
      </c>
      <c r="CT57" s="84" t="str">
        <f>IF(CI57="Y", IF(CS57&gt;=Parameters!C$19, "Y", "N"), "")</f>
        <v>Y</v>
      </c>
      <c r="CU57" s="29" t="str">
        <f>IF($H57="Yes",#REF!, "")</f>
        <v/>
      </c>
      <c r="CV57" s="78">
        <f>IF(CT57="Y", Indicators!X57, "")</f>
        <v>29.37</v>
      </c>
      <c r="CW57" s="34" t="str">
        <f>IF(CV57&lt;&gt;"",IF(CV57&gt;Parameters!C76,"Y","N"), "")</f>
        <v>Y</v>
      </c>
      <c r="CY57" s="33" t="str">
        <f>IF($K57="Yes", IF(Indicators!F57&lt;&gt;"", Indicators!F57, ""), "")</f>
        <v/>
      </c>
      <c r="CZ57" s="33" t="str">
        <f>IF($K57="Yes", IF(Indicators!G57&lt;&gt;"", Indicators!G57, ""), "")</f>
        <v/>
      </c>
      <c r="DA57" s="33" t="str">
        <f>IF($K57="Yes", IF(Indicators!H57&lt;&gt;"", Indicators!H57, ""), "")</f>
        <v/>
      </c>
      <c r="DB57" s="33" t="str">
        <f>IF($K57="Yes", IF(Indicators!I57&lt;&gt;"", Indicators!I57, ""), "")</f>
        <v/>
      </c>
      <c r="DC57" s="33" t="str">
        <f>IF($K57="Yes", IF(Indicators!J57&lt;&gt;"", Indicators!J57, ""), "")</f>
        <v/>
      </c>
      <c r="DD57" s="33" t="str">
        <f>IF($K57="Yes", IF(Indicators!K57&lt;&gt;"", Indicators!K57, ""), "")</f>
        <v/>
      </c>
      <c r="DE57" s="33" t="str">
        <f>IF($K57="Yes", IF(Indicators!L57&lt;&gt;"", Indicators!L57, ""), "")</f>
        <v/>
      </c>
      <c r="DF57" s="33" t="str">
        <f>IF($K57="Yes", IF(Indicators!M57&lt;&gt;"", Indicators!M57, ""), "")</f>
        <v/>
      </c>
      <c r="DH57" s="33" t="str">
        <f>IF($K57="Yes", IF(Indicators!W57&lt;&gt;"", Indicators!W57, ""), "")</f>
        <v/>
      </c>
      <c r="DJ57" s="33" t="str">
        <f>IF($K57="Yes", IF(Indicators!O57&lt;&gt;"", Indicators!O57, ""), "")</f>
        <v/>
      </c>
      <c r="DK57" s="33" t="str">
        <f>IF($K57="Yes", IF(Indicators!P57&lt;&gt;"", Indicators!P57, ""), "")</f>
        <v/>
      </c>
      <c r="DL57" s="33" t="str">
        <f>IF($K57="Yes", IF(Indicators!Q57&lt;&gt;"", Indicators!Q57, ""), "")</f>
        <v/>
      </c>
      <c r="DM57" s="33" t="str">
        <f>IF($K57="Yes", IF(Indicators!R57&lt;&gt;"", Indicators!R57, ""), "")</f>
        <v/>
      </c>
      <c r="DN57" s="33" t="str">
        <f>IF($K57="Yes", IF(Indicators!S57&lt;&gt;"", Indicators!S57, ""), "")</f>
        <v/>
      </c>
      <c r="DO57" s="33" t="str">
        <f>IF($K57="Yes", IF(Indicators!T57&lt;&gt;"", Indicators!T57, ""), "")</f>
        <v/>
      </c>
      <c r="DP57" s="33" t="str">
        <f>IF($K57="Yes", IF(Indicators!U57&lt;&gt;"", Indicators!U57, ""), "")</f>
        <v/>
      </c>
      <c r="DQ57" s="33" t="str">
        <f>IF($K57="Yes", IF(Indicators!V57&lt;&gt;"", Indicators!V57, ""), "")</f>
        <v/>
      </c>
      <c r="DS57" s="29" t="str">
        <f>IF($K57="Yes", IF(Indicators!X57&lt;&gt;"", Indicators!X57, ""), "")</f>
        <v/>
      </c>
    </row>
    <row r="58" spans="1:123" x14ac:dyDescent="0.25">
      <c r="A58" s="56" t="str">
        <f>Indicators!A58</f>
        <v>District1016</v>
      </c>
      <c r="B58" s="56" t="str">
        <f>Indicators!B58</f>
        <v>School 1</v>
      </c>
      <c r="C58" s="57" t="str">
        <f>Indicators!D58</f>
        <v>Yes</v>
      </c>
      <c r="D58" s="64">
        <f>IF(AK58="Y", IF(Parameters!B$5="Percentile", Identification!AJ58,Identification!AI58), "")</f>
        <v>29.222520100000001</v>
      </c>
      <c r="E58" s="64" t="str">
        <f>IF(AN58="Y", IF(Parameters!B$6="Percentile", AM58, AL58), "")</f>
        <v/>
      </c>
      <c r="F58" s="57" t="str">
        <f t="shared" si="0"/>
        <v>Y</v>
      </c>
      <c r="G58" s="64">
        <f>IF(AND(F58="Y", AS58="Y"), IF(Parameters!B$7="Percentile", AR58,AQ58), "")</f>
        <v>8.2000000000000011</v>
      </c>
      <c r="H58" s="57" t="str">
        <f t="shared" si="1"/>
        <v>Y</v>
      </c>
      <c r="I58" s="64">
        <f>IF(AND(H58="Y", AW58="Y"), IF(Parameters!B$7="Percentile", AV58,AU58), "")</f>
        <v>2.7000000000000028</v>
      </c>
      <c r="J58" s="65" t="str">
        <f t="shared" si="2"/>
        <v>Y</v>
      </c>
      <c r="K58" s="57" t="str">
        <f t="shared" si="3"/>
        <v>Yes</v>
      </c>
      <c r="L58" s="87" t="str">
        <f t="shared" si="4"/>
        <v/>
      </c>
      <c r="M58" s="57" t="str">
        <f>Identification!BI58</f>
        <v/>
      </c>
      <c r="N58" s="87" t="str">
        <f t="shared" si="5"/>
        <v/>
      </c>
      <c r="O58" s="88" t="str">
        <f t="shared" si="6"/>
        <v/>
      </c>
      <c r="P58" s="57" t="str">
        <f t="shared" si="7"/>
        <v/>
      </c>
      <c r="Q58" s="57" t="str">
        <f t="shared" si="8"/>
        <v/>
      </c>
      <c r="R58" s="57" t="str">
        <f t="shared" si="9"/>
        <v>No</v>
      </c>
      <c r="S58" s="57" t="str">
        <f t="shared" si="10"/>
        <v/>
      </c>
      <c r="T58" s="57" t="str">
        <f t="shared" si="11"/>
        <v/>
      </c>
      <c r="U58" s="57" t="str">
        <f t="shared" si="12"/>
        <v/>
      </c>
      <c r="V58" s="88" t="str">
        <f t="shared" si="13"/>
        <v/>
      </c>
      <c r="W58" s="57" t="str">
        <f t="shared" si="14"/>
        <v/>
      </c>
      <c r="X58" s="91" t="str">
        <f t="shared" si="15"/>
        <v/>
      </c>
      <c r="Y58" s="58" t="str">
        <f t="shared" si="16"/>
        <v>No</v>
      </c>
      <c r="AA58" s="29" t="str">
        <f t="shared" si="17"/>
        <v>Yes</v>
      </c>
      <c r="AB58" s="29" t="str">
        <f t="shared" si="18"/>
        <v>No</v>
      </c>
      <c r="AC58" s="29" t="str">
        <f t="shared" si="19"/>
        <v>No</v>
      </c>
      <c r="AE58" s="29" t="str">
        <f t="shared" si="20"/>
        <v/>
      </c>
      <c r="AF58" s="29" t="str">
        <f t="shared" si="21"/>
        <v/>
      </c>
      <c r="AG58" s="29" t="str">
        <f t="shared" si="22"/>
        <v/>
      </c>
      <c r="AI58" s="33">
        <f>IF(C58="Yes",IF(Indicators!E58&lt;&gt;"", Indicators!E58,""),"")</f>
        <v>29.222520100000001</v>
      </c>
      <c r="AJ58" s="33">
        <f t="shared" si="23"/>
        <v>10.8</v>
      </c>
      <c r="AK58" s="62" t="str">
        <f>IF(Parameters!B$5="Percentile", IF(AJ58&lt;Parameters!C$5, "Y", "N"), IF(AI58&lt;Parameters!C$5, "Y", "N"))</f>
        <v>Y</v>
      </c>
      <c r="AL58" s="33">
        <f>IF(C58="Yes", IF(Indicators!W58&lt;&gt;"", Indicators!W58, ""),"")</f>
        <v>69.435162199999994</v>
      </c>
      <c r="AM58" s="33">
        <f t="shared" si="24"/>
        <v>50</v>
      </c>
      <c r="AN58" s="33" t="str">
        <f>IF(AL58&lt;&gt;"", IF(Parameters!B$6="Percentile", IF(AM58&lt;Parameters!C$6, "Y", "N"), IF(AL58&lt;Parameters!C$6, "Y", "N")),"")</f>
        <v>N</v>
      </c>
      <c r="AO58" s="47" t="str">
        <f t="shared" si="25"/>
        <v>Y</v>
      </c>
      <c r="AQ58" s="33">
        <f>IF(C58="Yes", IF(Indicators!N58&lt;&gt;"", Indicators!N58,""),"")</f>
        <v>89.583333300000007</v>
      </c>
      <c r="AR58" s="33">
        <f t="shared" si="26"/>
        <v>8.2000000000000011</v>
      </c>
      <c r="AS58" s="48" t="str">
        <f>IF(Parameters!B$7="Percentile", IF(AR58&lt;Parameters!C$7, "Y", "N"), IF(AQ58&lt;Parameters!C$7, "Y", "N"))</f>
        <v>Y</v>
      </c>
      <c r="AU58" s="33">
        <f>IF(C58="Yes", IF(Indicators!X58&lt;&gt;"", Indicators!X58,""),"")</f>
        <v>100</v>
      </c>
      <c r="AV58" s="33">
        <f t="shared" si="27"/>
        <v>2.7000000000000028</v>
      </c>
      <c r="AW58" s="48" t="str">
        <f>IF(Parameters!B$8="Percentile", IF(AV58&lt;Parameters!C$8, "Y", "N"), IF(AU58&gt;Parameters!C$8, "Y", "N"))</f>
        <v>Y</v>
      </c>
      <c r="AY58" s="71" t="str">
        <f>IF(Indicators!F58&lt;&gt;"", IF(Indicators!F58&lt;Parameters!F$5, "Y", "N"), "")</f>
        <v>Y</v>
      </c>
      <c r="AZ58" s="71" t="str">
        <f>IF(Indicators!G58&lt;&gt;"", IF(Indicators!G58&lt;Parameters!G$5, "Y", "N"), "")</f>
        <v>Y</v>
      </c>
      <c r="BA58" s="71" t="str">
        <f>IF(Indicators!H58&lt;&gt;"", IF(Indicators!H58&lt;Parameters!H$5, "Y", "N"), "")</f>
        <v>Y</v>
      </c>
      <c r="BB58" s="71" t="str">
        <f>IF(Indicators!I58&lt;&gt;"", IF(Indicators!I58&lt;Parameters!I$5, "Y", "N"), "")</f>
        <v/>
      </c>
      <c r="BC58" s="71" t="str">
        <f>IF(Indicators!J58&lt;&gt;"", IF(Indicators!J58&lt;Parameters!J$5, "Y", "N"), "")</f>
        <v/>
      </c>
      <c r="BD58" s="71" t="str">
        <f>IF(Indicators!K58&lt;&gt;"", IF(Indicators!K58&lt;Parameters!K$5, "Y", "N"), "")</f>
        <v>Y</v>
      </c>
      <c r="BE58" s="71" t="str">
        <f>IF(Indicators!L58&lt;&gt;"", IF(Indicators!L58&lt;Parameters!L$5, "Y", "N"), "")</f>
        <v>Y</v>
      </c>
      <c r="BF58" s="71" t="str">
        <f>IF(Indicators!M58&lt;&gt;"", IF(Indicators!M58&lt;Parameters!M$5, "Y", "N"), "")</f>
        <v>Y</v>
      </c>
      <c r="BG58" s="29" t="str">
        <f>IF(Indicators!Q58&lt;&gt;"", IF(Indicators!Q58&lt;Parameters!H$6, "Y", "N"), "")</f>
        <v>N</v>
      </c>
      <c r="BH58" s="29">
        <f t="shared" si="28"/>
        <v>6</v>
      </c>
      <c r="BI58" s="47" t="str">
        <f>IF(K58="No",IF(BH58&gt;=Parameters!C$12, "Y", "N"), "")</f>
        <v/>
      </c>
      <c r="BK58" s="78" t="str">
        <f>IF(AND($BI58="Y", Indicators!O58&lt;&gt;""), _xlfn.PERCENTRANK.EXC(Indicators!O$2:O$210, Indicators!O58)*100, "")</f>
        <v/>
      </c>
      <c r="BL58" s="78" t="str">
        <f>IF(AND($BI58="Y", Indicators!P58&lt;&gt;""), _xlfn.PERCENTRANK.EXC(Indicators!P$2:P$210, Indicators!P58)*100, "")</f>
        <v/>
      </c>
      <c r="BM58" s="78" t="str">
        <f>IF(AND($BI58="Y", Indicators!Q58&lt;&gt;""), _xlfn.PERCENTRANK.EXC(Indicators!Q$2:Q$210, Indicators!Q58)*100, "")</f>
        <v/>
      </c>
      <c r="BN58" s="78" t="str">
        <f>IF(AND($BI58="Y", Indicators!R58&lt;&gt;""), _xlfn.PERCENTRANK.EXC(Indicators!R$2:R$210, Indicators!R58)*100, "")</f>
        <v/>
      </c>
      <c r="BO58" s="78" t="str">
        <f>IF(AND($BI58="Y", Indicators!S58&lt;&gt;""), _xlfn.PERCENTRANK.EXC(Indicators!S$2:S$210, Indicators!S58)*100, "")</f>
        <v/>
      </c>
      <c r="BP58" s="78" t="str">
        <f>IF(AND($BI58="Y", Indicators!T58&lt;&gt;""), _xlfn.PERCENTRANK.EXC(Indicators!T$2:T$210, Indicators!T58)*100, "")</f>
        <v/>
      </c>
      <c r="BQ58" s="78" t="str">
        <f>IF(AND($BI58="Y", Indicators!U58&lt;&gt;""), _xlfn.PERCENTRANK.EXC(Indicators!U$2:U$210, Indicators!U58)*100, "")</f>
        <v/>
      </c>
      <c r="BR58" s="78" t="str">
        <f>IF(AND($BI58="Y", Indicators!V58&lt;&gt;""), _xlfn.PERCENTRANK.EXC(Indicators!V$2:V$210, Indicators!V58)*100, "")</f>
        <v/>
      </c>
      <c r="BS58" s="81" t="str">
        <f t="shared" si="29"/>
        <v/>
      </c>
      <c r="BT58" s="84" t="str">
        <f>IF(BI58="Y", IF(BS58&gt;=Parameters!C$13, "Y", "N"), "")</f>
        <v/>
      </c>
      <c r="BU58" s="29"/>
      <c r="BV58" s="33" t="str">
        <f>IF(BT58="Y", Indicators!X58, "")</f>
        <v/>
      </c>
      <c r="BW58" s="47" t="str">
        <f>IF(BV58&lt;&gt;"", IF(BV58&gt;Parameters!C$14,"Y", "N"), "")</f>
        <v/>
      </c>
      <c r="BY58" s="72" t="str">
        <f>IF(Indicators!F58&lt;&gt;"", IF(Indicators!F58&lt;Parameters!F$18, "Y", "N"), "")</f>
        <v>Y</v>
      </c>
      <c r="BZ58" s="72" t="str">
        <f>IF(Indicators!G58&lt;&gt;"", IF(Indicators!G58&lt;Parameters!G$18, "Y", "N"), "")</f>
        <v>N</v>
      </c>
      <c r="CA58" s="72" t="str">
        <f>IF(Indicators!H58&lt;&gt;"", IF(Indicators!H58&lt;Parameters!H$18, "Y", "N"), "")</f>
        <v>Y</v>
      </c>
      <c r="CB58" s="72" t="str">
        <f>IF(Indicators!I58&lt;&gt;"", IF(Indicators!I58&lt;Parameters!I$18, "Y", "N"), "")</f>
        <v/>
      </c>
      <c r="CC58" s="72" t="str">
        <f>IF(Indicators!J58&lt;&gt;"", IF(Indicators!J58&lt;Parameters!J$18, "Y", "N"), "")</f>
        <v/>
      </c>
      <c r="CD58" s="72" t="str">
        <f>IF(Indicators!K58&lt;&gt;"", IF(Indicators!K58&lt;Parameters!K$18, "Y", "N"), "")</f>
        <v>N</v>
      </c>
      <c r="CE58" s="72" t="str">
        <f>IF(Indicators!L58&lt;&gt;"", IF(Indicators!L58&lt;Parameters!L$18, "Y", "N"), "")</f>
        <v>N</v>
      </c>
      <c r="CF58" s="72" t="str">
        <f>IF(Indicators!M58&lt;&gt;"", IF(Indicators!M58&lt;Parameters!M$18, "Y", "N"), "")</f>
        <v>Y</v>
      </c>
      <c r="CG58" s="29" t="str">
        <f>IF(Indicators!Q58&lt;&gt;"", IF(Indicators!Q58&lt;Parameters!H$19, "Y", "N"), "")</f>
        <v>N</v>
      </c>
      <c r="CH58" s="29">
        <f t="shared" si="30"/>
        <v>3</v>
      </c>
      <c r="CI58" s="47" t="str">
        <f>IF(AND(K58="No",R58="No"),IF(CH58&gt;=Parameters!C$18, "Y", "N"), "")</f>
        <v/>
      </c>
      <c r="CJ58" s="29"/>
      <c r="CK58" s="29" t="str">
        <f>IF(AND($CI58="Y", Indicators!O58&lt;&gt;""), IF(Indicators!O58&lt;Parameters!F$20, "Y", "N"),"")</f>
        <v/>
      </c>
      <c r="CL58" s="29" t="str">
        <f>IF(AND($CI58="Y", Indicators!P58&lt;&gt;""), IF(Indicators!P58&lt;Parameters!G$20, "Y", "N"),"")</f>
        <v/>
      </c>
      <c r="CM58" s="29" t="str">
        <f>IF(AND($CI58="Y", Indicators!Q58&lt;&gt;""), IF(Indicators!Q58&lt;Parameters!H$20, "Y", "N"),"")</f>
        <v/>
      </c>
      <c r="CN58" s="29" t="str">
        <f>IF(AND($CI58="Y", Indicators!R58&lt;&gt;""), IF(Indicators!R58&lt;Parameters!I$20, "Y", "N"),"")</f>
        <v/>
      </c>
      <c r="CO58" s="29" t="str">
        <f>IF(AND($CI58="Y", Indicators!S58&lt;&gt;""), IF(Indicators!S58&lt;Parameters!J$20, "Y", "N"),"")</f>
        <v/>
      </c>
      <c r="CP58" s="29" t="str">
        <f>IF(AND($CI58="Y", Indicators!T58&lt;&gt;""), IF(Indicators!T58&lt;Parameters!K$20, "Y", "N"),"")</f>
        <v/>
      </c>
      <c r="CQ58" s="29" t="str">
        <f>IF(AND($CI58="Y", Indicators!U58&lt;&gt;""), IF(Indicators!U58&lt;Parameters!L$20, "Y", "N"),"")</f>
        <v/>
      </c>
      <c r="CR58" s="29" t="str">
        <f>IF(AND($CI58="Y", Indicators!V58&lt;&gt;""), IF(Indicators!V58&lt;Parameters!M$20, "Y", "N"),"")</f>
        <v/>
      </c>
      <c r="CS58" s="81" t="str">
        <f t="shared" si="31"/>
        <v/>
      </c>
      <c r="CT58" s="84" t="str">
        <f>IF(CI58="Y", IF(CS58&gt;=Parameters!C$19, "Y", "N"), "")</f>
        <v/>
      </c>
      <c r="CU58" s="29" t="str">
        <f>IF($H58="Yes",#REF!, "")</f>
        <v/>
      </c>
      <c r="CV58" s="78" t="str">
        <f>IF(CT58="Y", Indicators!X58, "")</f>
        <v/>
      </c>
      <c r="CW58" s="34" t="str">
        <f>IF(CV58&lt;&gt;"",IF(CV58&gt;Parameters!C77,"Y","N"), "")</f>
        <v/>
      </c>
      <c r="CY58" s="33">
        <f>IF($K58="Yes", IF(Indicators!F58&lt;&gt;"", Indicators!F58, ""), "")</f>
        <v>22.5352113</v>
      </c>
      <c r="CZ58" s="33">
        <f>IF($K58="Yes", IF(Indicators!G58&lt;&gt;"", Indicators!G58, ""), "")</f>
        <v>14.084507</v>
      </c>
      <c r="DA58" s="33">
        <f>IF($K58="Yes", IF(Indicators!H58&lt;&gt;"", Indicators!H58, ""), "")</f>
        <v>14.864864900000001</v>
      </c>
      <c r="DB58" s="33" t="str">
        <f>IF($K58="Yes", IF(Indicators!I58&lt;&gt;"", Indicators!I58, ""), "")</f>
        <v/>
      </c>
      <c r="DC58" s="33" t="str">
        <f>IF($K58="Yes", IF(Indicators!J58&lt;&gt;"", Indicators!J58, ""), "")</f>
        <v/>
      </c>
      <c r="DD58" s="33">
        <f>IF($K58="Yes", IF(Indicators!K58&lt;&gt;"", Indicators!K58, ""), "")</f>
        <v>18.644067799999998</v>
      </c>
      <c r="DE58" s="33">
        <f>IF($K58="Yes", IF(Indicators!L58&lt;&gt;"", Indicators!L58, ""), "")</f>
        <v>30</v>
      </c>
      <c r="DF58" s="33">
        <f>IF($K58="Yes", IF(Indicators!M58&lt;&gt;"", Indicators!M58, ""), "")</f>
        <v>30.0847458</v>
      </c>
      <c r="DH58" s="33">
        <f>IF($K58="Yes", IF(Indicators!W58&lt;&gt;"", Indicators!W58, ""), "")</f>
        <v>69.435162199999994</v>
      </c>
      <c r="DJ58" s="33">
        <f>IF($K58="Yes", IF(Indicators!O58&lt;&gt;"", Indicators!O58, ""), "")</f>
        <v>77.409638599999994</v>
      </c>
      <c r="DK58" s="33">
        <f>IF($K58="Yes", IF(Indicators!P58&lt;&gt;"", Indicators!P58, ""), "")</f>
        <v>70.408163299999998</v>
      </c>
      <c r="DL58" s="33">
        <f>IF($K58="Yes", IF(Indicators!Q58&lt;&gt;"", Indicators!Q58, ""), "")</f>
        <v>73.469387800000007</v>
      </c>
      <c r="DM58" s="33" t="str">
        <f>IF($K58="Yes", IF(Indicators!R58&lt;&gt;"", Indicators!R58, ""), "")</f>
        <v/>
      </c>
      <c r="DN58" s="33" t="str">
        <f>IF($K58="Yes", IF(Indicators!S58&lt;&gt;"", Indicators!S58, ""), "")</f>
        <v/>
      </c>
      <c r="DO58" s="33">
        <f>IF($K58="Yes", IF(Indicators!T58&lt;&gt;"", Indicators!T58, ""), "")</f>
        <v>73.913043500000001</v>
      </c>
      <c r="DP58" s="33">
        <f>IF($K58="Yes", IF(Indicators!U58&lt;&gt;"", Indicators!U58, ""), "")</f>
        <v>67.307692299999999</v>
      </c>
      <c r="DQ58" s="33">
        <f>IF($K58="Yes", IF(Indicators!V58&lt;&gt;"", Indicators!V58, ""), "")</f>
        <v>91.990291299999996</v>
      </c>
      <c r="DS58" s="29">
        <f>IF($K58="Yes", IF(Indicators!X58&lt;&gt;"", Indicators!X58, ""), "")</f>
        <v>100</v>
      </c>
    </row>
    <row r="59" spans="1:123" x14ac:dyDescent="0.25">
      <c r="A59" s="56" t="str">
        <f>Indicators!A59</f>
        <v>District1016</v>
      </c>
      <c r="B59" s="56" t="str">
        <f>Indicators!B59</f>
        <v>School 2</v>
      </c>
      <c r="C59" s="57" t="str">
        <f>Indicators!D59</f>
        <v>Yes</v>
      </c>
      <c r="D59" s="64">
        <f>IF(AK59="Y", IF(Parameters!B$5="Percentile", Identification!AJ59,Identification!AI59), "")</f>
        <v>27.9527559</v>
      </c>
      <c r="E59" s="64" t="str">
        <f>IF(AN59="Y", IF(Parameters!B$6="Percentile", AM59, AL59), "")</f>
        <v/>
      </c>
      <c r="F59" s="57" t="str">
        <f t="shared" si="0"/>
        <v>Y</v>
      </c>
      <c r="G59" s="64">
        <f>IF(AND(F59="Y", AS59="Y"), IF(Parameters!B$7="Percentile", AR59,AQ59), "")</f>
        <v>11.600000000000001</v>
      </c>
      <c r="H59" s="57" t="str">
        <f t="shared" si="1"/>
        <v>Y</v>
      </c>
      <c r="I59" s="64" t="str">
        <f>IF(AND(H59="Y", AW59="Y"), IF(Parameters!B$7="Percentile", AV59,AU59), "")</f>
        <v/>
      </c>
      <c r="J59" s="65" t="str">
        <f t="shared" si="2"/>
        <v>N</v>
      </c>
      <c r="K59" s="57" t="str">
        <f t="shared" si="3"/>
        <v>No</v>
      </c>
      <c r="L59" s="87">
        <f t="shared" si="4"/>
        <v>3</v>
      </c>
      <c r="M59" s="57" t="str">
        <f>Identification!BI59</f>
        <v>Y</v>
      </c>
      <c r="N59" s="87">
        <f t="shared" si="5"/>
        <v>3</v>
      </c>
      <c r="O59" s="88" t="str">
        <f t="shared" si="6"/>
        <v>Y</v>
      </c>
      <c r="P59" s="57">
        <f t="shared" si="7"/>
        <v>17.579999999999998</v>
      </c>
      <c r="Q59" s="57" t="str">
        <f t="shared" si="8"/>
        <v>Y</v>
      </c>
      <c r="R59" s="57" t="str">
        <f t="shared" si="9"/>
        <v>Yes</v>
      </c>
      <c r="S59" s="57" t="str">
        <f t="shared" si="10"/>
        <v/>
      </c>
      <c r="T59" s="57" t="str">
        <f t="shared" si="11"/>
        <v/>
      </c>
      <c r="U59" s="57" t="str">
        <f t="shared" si="12"/>
        <v/>
      </c>
      <c r="V59" s="88" t="str">
        <f t="shared" si="13"/>
        <v/>
      </c>
      <c r="W59" s="57" t="str">
        <f t="shared" si="14"/>
        <v/>
      </c>
      <c r="X59" s="91" t="str">
        <f t="shared" si="15"/>
        <v/>
      </c>
      <c r="Y59" s="58" t="str">
        <f t="shared" si="16"/>
        <v>No</v>
      </c>
      <c r="AA59" s="29" t="str">
        <f t="shared" si="17"/>
        <v>No</v>
      </c>
      <c r="AB59" s="29" t="str">
        <f t="shared" si="18"/>
        <v>Yes</v>
      </c>
      <c r="AC59" s="29" t="str">
        <f t="shared" si="19"/>
        <v>No</v>
      </c>
      <c r="AE59" s="29" t="str">
        <f t="shared" si="20"/>
        <v/>
      </c>
      <c r="AF59" s="29" t="str">
        <f t="shared" si="21"/>
        <v/>
      </c>
      <c r="AG59" s="29" t="str">
        <f t="shared" si="22"/>
        <v/>
      </c>
      <c r="AI59" s="33">
        <f>IF(C59="Yes",IF(Indicators!E59&lt;&gt;"", Indicators!E59,""),"")</f>
        <v>27.9527559</v>
      </c>
      <c r="AJ59" s="33">
        <f t="shared" si="23"/>
        <v>6.1</v>
      </c>
      <c r="AK59" s="62" t="str">
        <f>IF(Parameters!B$5="Percentile", IF(AJ59&lt;Parameters!C$5, "Y", "N"), IF(AI59&lt;Parameters!C$5, "Y", "N"))</f>
        <v>Y</v>
      </c>
      <c r="AL59" s="33" t="str">
        <f>IF(C59="Yes", IF(Indicators!W59&lt;&gt;"", Indicators!W59, ""),"")</f>
        <v/>
      </c>
      <c r="AM59" s="33" t="str">
        <f t="shared" si="24"/>
        <v/>
      </c>
      <c r="AN59" s="33" t="str">
        <f>IF(AL59&lt;&gt;"", IF(Parameters!B$6="Percentile", IF(AM59&lt;Parameters!C$6, "Y", "N"), IF(AL59&lt;Parameters!C$6, "Y", "N")),"")</f>
        <v/>
      </c>
      <c r="AO59" s="47" t="str">
        <f t="shared" si="25"/>
        <v>Y</v>
      </c>
      <c r="AQ59" s="33">
        <f>IF(C59="Yes", IF(Indicators!N59&lt;&gt;"", Indicators!N59,""),"")</f>
        <v>91.525423700000005</v>
      </c>
      <c r="AR59" s="33">
        <f t="shared" si="26"/>
        <v>11.600000000000001</v>
      </c>
      <c r="AS59" s="48" t="str">
        <f>IF(Parameters!B$7="Percentile", IF(AR59&lt;Parameters!C$7, "Y", "N"), IF(AQ59&lt;Parameters!C$7, "Y", "N"))</f>
        <v>Y</v>
      </c>
      <c r="AU59" s="33">
        <f>IF(C59="Yes", IF(Indicators!X59&lt;&gt;"", Indicators!X59,""),"")</f>
        <v>17.579999999999998</v>
      </c>
      <c r="AV59" s="33">
        <f t="shared" si="27"/>
        <v>29.600000000000009</v>
      </c>
      <c r="AW59" s="48" t="str">
        <f>IF(Parameters!B$8="Percentile", IF(AV59&lt;Parameters!C$8, "Y", "N"), IF(AU59&gt;Parameters!C$8, "Y", "N"))</f>
        <v>N</v>
      </c>
      <c r="AY59" s="71" t="str">
        <f>IF(Indicators!F59&lt;&gt;"", IF(Indicators!F59&lt;Parameters!F$5, "Y", "N"), "")</f>
        <v>Y</v>
      </c>
      <c r="AZ59" s="71" t="str">
        <f>IF(Indicators!G59&lt;&gt;"", IF(Indicators!G59&lt;Parameters!G$5, "Y", "N"), "")</f>
        <v>Y</v>
      </c>
      <c r="BA59" s="71" t="str">
        <f>IF(Indicators!H59&lt;&gt;"", IF(Indicators!H59&lt;Parameters!H$5, "Y", "N"), "")</f>
        <v/>
      </c>
      <c r="BB59" s="71" t="str">
        <f>IF(Indicators!I59&lt;&gt;"", IF(Indicators!I59&lt;Parameters!I$5, "Y", "N"), "")</f>
        <v/>
      </c>
      <c r="BC59" s="71" t="str">
        <f>IF(Indicators!J59&lt;&gt;"", IF(Indicators!J59&lt;Parameters!J$5, "Y", "N"), "")</f>
        <v/>
      </c>
      <c r="BD59" s="71" t="str">
        <f>IF(Indicators!K59&lt;&gt;"", IF(Indicators!K59&lt;Parameters!K$5, "Y", "N"), "")</f>
        <v/>
      </c>
      <c r="BE59" s="71" t="str">
        <f>IF(Indicators!L59&lt;&gt;"", IF(Indicators!L59&lt;Parameters!L$5, "Y", "N"), "")</f>
        <v/>
      </c>
      <c r="BF59" s="71" t="str">
        <f>IF(Indicators!M59&lt;&gt;"", IF(Indicators!M59&lt;Parameters!M$5, "Y", "N"), "")</f>
        <v>Y</v>
      </c>
      <c r="BG59" s="29" t="str">
        <f>IF(Indicators!Q59&lt;&gt;"", IF(Indicators!Q59&lt;Parameters!H$6, "Y", "N"), "")</f>
        <v/>
      </c>
      <c r="BH59" s="29">
        <f t="shared" si="28"/>
        <v>3</v>
      </c>
      <c r="BI59" s="47" t="str">
        <f>IF(K59="No",IF(BH59&gt;=Parameters!C$12, "Y", "N"), "")</f>
        <v>Y</v>
      </c>
      <c r="BK59" s="78">
        <f>IF(AND($BI59="Y", Indicators!O59&lt;&gt;""), _xlfn.PERCENTRANK.EXC(Indicators!O$2:O$210, Indicators!O59)*100, "")</f>
        <v>8.7999999999999989</v>
      </c>
      <c r="BL59" s="78">
        <f>IF(AND($BI59="Y", Indicators!P59&lt;&gt;""), _xlfn.PERCENTRANK.EXC(Indicators!P$2:P$210, Indicators!P59)*100, "")</f>
        <v>1.3</v>
      </c>
      <c r="BM59" s="78" t="str">
        <f>IF(AND($BI59="Y", Indicators!Q59&lt;&gt;""), _xlfn.PERCENTRANK.EXC(Indicators!Q$2:Q$210, Indicators!Q59)*100, "")</f>
        <v/>
      </c>
      <c r="BN59" s="78" t="str">
        <f>IF(AND($BI59="Y", Indicators!R59&lt;&gt;""), _xlfn.PERCENTRANK.EXC(Indicators!R$2:R$210, Indicators!R59)*100, "")</f>
        <v/>
      </c>
      <c r="BO59" s="78" t="str">
        <f>IF(AND($BI59="Y", Indicators!S59&lt;&gt;""), _xlfn.PERCENTRANK.EXC(Indicators!S$2:S$210, Indicators!S59)*100, "")</f>
        <v/>
      </c>
      <c r="BP59" s="78" t="str">
        <f>IF(AND($BI59="Y", Indicators!T59&lt;&gt;""), _xlfn.PERCENTRANK.EXC(Indicators!T$2:T$210, Indicators!T59)*100, "")</f>
        <v/>
      </c>
      <c r="BQ59" s="78" t="str">
        <f>IF(AND($BI59="Y", Indicators!U59&lt;&gt;""), _xlfn.PERCENTRANK.EXC(Indicators!U$2:U$210, Indicators!U59)*100, "")</f>
        <v/>
      </c>
      <c r="BR59" s="78">
        <f>IF(AND($BI59="Y", Indicators!V59&lt;&gt;""), _xlfn.PERCENTRANK.EXC(Indicators!V$2:V$210, Indicators!V59)*100, "")</f>
        <v>11.4</v>
      </c>
      <c r="BS59" s="81">
        <f t="shared" si="29"/>
        <v>3</v>
      </c>
      <c r="BT59" s="84" t="str">
        <f>IF(BI59="Y", IF(BS59&gt;=Parameters!C$13, "Y", "N"), "")</f>
        <v>Y</v>
      </c>
      <c r="BU59" s="29"/>
      <c r="BV59" s="33">
        <f>IF(BT59="Y", Indicators!X59, "")</f>
        <v>17.579999999999998</v>
      </c>
      <c r="BW59" s="47" t="str">
        <f>IF(BV59&lt;&gt;"", IF(BV59&gt;Parameters!C$14,"Y", "N"), "")</f>
        <v>Y</v>
      </c>
      <c r="BY59" s="72" t="str">
        <f>IF(Indicators!F59&lt;&gt;"", IF(Indicators!F59&lt;Parameters!F$18, "Y", "N"), "")</f>
        <v>Y</v>
      </c>
      <c r="BZ59" s="72" t="str">
        <f>IF(Indicators!G59&lt;&gt;"", IF(Indicators!G59&lt;Parameters!G$18, "Y", "N"), "")</f>
        <v>Y</v>
      </c>
      <c r="CA59" s="72" t="str">
        <f>IF(Indicators!H59&lt;&gt;"", IF(Indicators!H59&lt;Parameters!H$18, "Y", "N"), "")</f>
        <v/>
      </c>
      <c r="CB59" s="72" t="str">
        <f>IF(Indicators!I59&lt;&gt;"", IF(Indicators!I59&lt;Parameters!I$18, "Y", "N"), "")</f>
        <v/>
      </c>
      <c r="CC59" s="72" t="str">
        <f>IF(Indicators!J59&lt;&gt;"", IF(Indicators!J59&lt;Parameters!J$18, "Y", "N"), "")</f>
        <v/>
      </c>
      <c r="CD59" s="72" t="str">
        <f>IF(Indicators!K59&lt;&gt;"", IF(Indicators!K59&lt;Parameters!K$18, "Y", "N"), "")</f>
        <v/>
      </c>
      <c r="CE59" s="72" t="str">
        <f>IF(Indicators!L59&lt;&gt;"", IF(Indicators!L59&lt;Parameters!L$18, "Y", "N"), "")</f>
        <v/>
      </c>
      <c r="CF59" s="72" t="str">
        <f>IF(Indicators!M59&lt;&gt;"", IF(Indicators!M59&lt;Parameters!M$18, "Y", "N"), "")</f>
        <v>Y</v>
      </c>
      <c r="CG59" s="29" t="str">
        <f>IF(Indicators!Q59&lt;&gt;"", IF(Indicators!Q59&lt;Parameters!H$19, "Y", "N"), "")</f>
        <v/>
      </c>
      <c r="CH59" s="29">
        <f t="shared" si="30"/>
        <v>3</v>
      </c>
      <c r="CI59" s="47" t="str">
        <f>IF(AND(K59="No",R59="No"),IF(CH59&gt;=Parameters!C$18, "Y", "N"), "")</f>
        <v/>
      </c>
      <c r="CJ59" s="29"/>
      <c r="CK59" s="29" t="str">
        <f>IF(AND($CI59="Y", Indicators!O59&lt;&gt;""), IF(Indicators!O59&lt;Parameters!F$20, "Y", "N"),"")</f>
        <v/>
      </c>
      <c r="CL59" s="29" t="str">
        <f>IF(AND($CI59="Y", Indicators!P59&lt;&gt;""), IF(Indicators!P59&lt;Parameters!G$20, "Y", "N"),"")</f>
        <v/>
      </c>
      <c r="CM59" s="29" t="str">
        <f>IF(AND($CI59="Y", Indicators!Q59&lt;&gt;""), IF(Indicators!Q59&lt;Parameters!H$20, "Y", "N"),"")</f>
        <v/>
      </c>
      <c r="CN59" s="29" t="str">
        <f>IF(AND($CI59="Y", Indicators!R59&lt;&gt;""), IF(Indicators!R59&lt;Parameters!I$20, "Y", "N"),"")</f>
        <v/>
      </c>
      <c r="CO59" s="29" t="str">
        <f>IF(AND($CI59="Y", Indicators!S59&lt;&gt;""), IF(Indicators!S59&lt;Parameters!J$20, "Y", "N"),"")</f>
        <v/>
      </c>
      <c r="CP59" s="29" t="str">
        <f>IF(AND($CI59="Y", Indicators!T59&lt;&gt;""), IF(Indicators!T59&lt;Parameters!K$20, "Y", "N"),"")</f>
        <v/>
      </c>
      <c r="CQ59" s="29" t="str">
        <f>IF(AND($CI59="Y", Indicators!U59&lt;&gt;""), IF(Indicators!U59&lt;Parameters!L$20, "Y", "N"),"")</f>
        <v/>
      </c>
      <c r="CR59" s="29" t="str">
        <f>IF(AND($CI59="Y", Indicators!V59&lt;&gt;""), IF(Indicators!V59&lt;Parameters!M$20, "Y", "N"),"")</f>
        <v/>
      </c>
      <c r="CS59" s="81" t="str">
        <f t="shared" si="31"/>
        <v/>
      </c>
      <c r="CT59" s="84" t="str">
        <f>IF(CI59="Y", IF(CS59&gt;=Parameters!C$19, "Y", "N"), "")</f>
        <v/>
      </c>
      <c r="CU59" s="29" t="str">
        <f>IF($H59="Yes",#REF!, "")</f>
        <v/>
      </c>
      <c r="CV59" s="78" t="str">
        <f>IF(CT59="Y", Indicators!X59, "")</f>
        <v/>
      </c>
      <c r="CW59" s="34" t="str">
        <f>IF(CV59&lt;&gt;"",IF(CV59&gt;Parameters!C78,"Y","N"), "")</f>
        <v/>
      </c>
      <c r="CY59" s="33" t="str">
        <f>IF($K59="Yes", IF(Indicators!F59&lt;&gt;"", Indicators!F59, ""), "")</f>
        <v/>
      </c>
      <c r="CZ59" s="33" t="str">
        <f>IF($K59="Yes", IF(Indicators!G59&lt;&gt;"", Indicators!G59, ""), "")</f>
        <v/>
      </c>
      <c r="DA59" s="33" t="str">
        <f>IF($K59="Yes", IF(Indicators!H59&lt;&gt;"", Indicators!H59, ""), "")</f>
        <v/>
      </c>
      <c r="DB59" s="33" t="str">
        <f>IF($K59="Yes", IF(Indicators!I59&lt;&gt;"", Indicators!I59, ""), "")</f>
        <v/>
      </c>
      <c r="DC59" s="33" t="str">
        <f>IF($K59="Yes", IF(Indicators!J59&lt;&gt;"", Indicators!J59, ""), "")</f>
        <v/>
      </c>
      <c r="DD59" s="33" t="str">
        <f>IF($K59="Yes", IF(Indicators!K59&lt;&gt;"", Indicators!K59, ""), "")</f>
        <v/>
      </c>
      <c r="DE59" s="33" t="str">
        <f>IF($K59="Yes", IF(Indicators!L59&lt;&gt;"", Indicators!L59, ""), "")</f>
        <v/>
      </c>
      <c r="DF59" s="33" t="str">
        <f>IF($K59="Yes", IF(Indicators!M59&lt;&gt;"", Indicators!M59, ""), "")</f>
        <v/>
      </c>
      <c r="DH59" s="33" t="str">
        <f>IF($K59="Yes", IF(Indicators!W59&lt;&gt;"", Indicators!W59, ""), "")</f>
        <v/>
      </c>
      <c r="DJ59" s="33" t="str">
        <f>IF($K59="Yes", IF(Indicators!O59&lt;&gt;"", Indicators!O59, ""), "")</f>
        <v/>
      </c>
      <c r="DK59" s="33" t="str">
        <f>IF($K59="Yes", IF(Indicators!P59&lt;&gt;"", Indicators!P59, ""), "")</f>
        <v/>
      </c>
      <c r="DL59" s="33" t="str">
        <f>IF($K59="Yes", IF(Indicators!Q59&lt;&gt;"", Indicators!Q59, ""), "")</f>
        <v/>
      </c>
      <c r="DM59" s="33" t="str">
        <f>IF($K59="Yes", IF(Indicators!R59&lt;&gt;"", Indicators!R59, ""), "")</f>
        <v/>
      </c>
      <c r="DN59" s="33" t="str">
        <f>IF($K59="Yes", IF(Indicators!S59&lt;&gt;"", Indicators!S59, ""), "")</f>
        <v/>
      </c>
      <c r="DO59" s="33" t="str">
        <f>IF($K59="Yes", IF(Indicators!T59&lt;&gt;"", Indicators!T59, ""), "")</f>
        <v/>
      </c>
      <c r="DP59" s="33" t="str">
        <f>IF($K59="Yes", IF(Indicators!U59&lt;&gt;"", Indicators!U59, ""), "")</f>
        <v/>
      </c>
      <c r="DQ59" s="33" t="str">
        <f>IF($K59="Yes", IF(Indicators!V59&lt;&gt;"", Indicators!V59, ""), "")</f>
        <v/>
      </c>
      <c r="DS59" s="29" t="str">
        <f>IF($K59="Yes", IF(Indicators!X59&lt;&gt;"", Indicators!X59, ""), "")</f>
        <v/>
      </c>
    </row>
    <row r="60" spans="1:123" x14ac:dyDescent="0.25">
      <c r="A60" s="56" t="str">
        <f>Indicators!A60</f>
        <v>District1016</v>
      </c>
      <c r="B60" s="56" t="str">
        <f>Indicators!B60</f>
        <v>School 3</v>
      </c>
      <c r="C60" s="57" t="str">
        <f>Indicators!D60</f>
        <v>Yes</v>
      </c>
      <c r="D60" s="64">
        <f>IF(AK60="Y", IF(Parameters!B$5="Percentile", Identification!AJ60,Identification!AI60), "")</f>
        <v>11.9047619</v>
      </c>
      <c r="E60" s="64" t="str">
        <f>IF(AN60="Y", IF(Parameters!B$6="Percentile", AM60, AL60), "")</f>
        <v/>
      </c>
      <c r="F60" s="57" t="str">
        <f t="shared" si="0"/>
        <v>Y</v>
      </c>
      <c r="G60" s="64">
        <f>IF(AND(F60="Y", AS60="Y"), IF(Parameters!B$7="Percentile", AR60,AQ60), "")</f>
        <v>0.6</v>
      </c>
      <c r="H60" s="57" t="str">
        <f t="shared" si="1"/>
        <v>Y</v>
      </c>
      <c r="I60" s="64" t="str">
        <f>IF(AND(H60="Y", AW60="Y"), IF(Parameters!B$7="Percentile", AV60,AU60), "")</f>
        <v/>
      </c>
      <c r="J60" s="65" t="str">
        <f t="shared" si="2"/>
        <v>N</v>
      </c>
      <c r="K60" s="57" t="str">
        <f t="shared" si="3"/>
        <v>No</v>
      </c>
      <c r="L60" s="87">
        <f t="shared" si="4"/>
        <v>3</v>
      </c>
      <c r="M60" s="57" t="str">
        <f>Identification!BI60</f>
        <v>Y</v>
      </c>
      <c r="N60" s="87">
        <f t="shared" si="5"/>
        <v>3</v>
      </c>
      <c r="O60" s="88" t="str">
        <f t="shared" si="6"/>
        <v>Y</v>
      </c>
      <c r="P60" s="57">
        <f t="shared" si="7"/>
        <v>23.5</v>
      </c>
      <c r="Q60" s="57" t="str">
        <f t="shared" si="8"/>
        <v>Y</v>
      </c>
      <c r="R60" s="57" t="str">
        <f t="shared" si="9"/>
        <v>Yes</v>
      </c>
      <c r="S60" s="57" t="str">
        <f t="shared" si="10"/>
        <v/>
      </c>
      <c r="T60" s="57" t="str">
        <f t="shared" si="11"/>
        <v/>
      </c>
      <c r="U60" s="57" t="str">
        <f t="shared" si="12"/>
        <v/>
      </c>
      <c r="V60" s="88" t="str">
        <f t="shared" si="13"/>
        <v/>
      </c>
      <c r="W60" s="57" t="str">
        <f t="shared" si="14"/>
        <v/>
      </c>
      <c r="X60" s="91" t="str">
        <f t="shared" si="15"/>
        <v/>
      </c>
      <c r="Y60" s="58" t="str">
        <f t="shared" si="16"/>
        <v>No</v>
      </c>
      <c r="AA60" s="29" t="str">
        <f t="shared" si="17"/>
        <v>No</v>
      </c>
      <c r="AB60" s="29" t="str">
        <f t="shared" si="18"/>
        <v>Yes</v>
      </c>
      <c r="AC60" s="29" t="str">
        <f t="shared" si="19"/>
        <v>No</v>
      </c>
      <c r="AE60" s="29" t="str">
        <f t="shared" si="20"/>
        <v/>
      </c>
      <c r="AF60" s="29" t="str">
        <f t="shared" si="21"/>
        <v/>
      </c>
      <c r="AG60" s="29" t="str">
        <f t="shared" si="22"/>
        <v/>
      </c>
      <c r="AI60" s="33">
        <f>IF(C60="Yes",IF(Indicators!E60&lt;&gt;"", Indicators!E60,""),"")</f>
        <v>11.9047619</v>
      </c>
      <c r="AJ60" s="33">
        <f t="shared" si="23"/>
        <v>0.6</v>
      </c>
      <c r="AK60" s="62" t="str">
        <f>IF(Parameters!B$5="Percentile", IF(AJ60&lt;Parameters!C$5, "Y", "N"), IF(AI60&lt;Parameters!C$5, "Y", "N"))</f>
        <v>Y</v>
      </c>
      <c r="AL60" s="33" t="str">
        <f>IF(C60="Yes", IF(Indicators!W60&lt;&gt;"", Indicators!W60, ""),"")</f>
        <v/>
      </c>
      <c r="AM60" s="33" t="str">
        <f t="shared" si="24"/>
        <v/>
      </c>
      <c r="AN60" s="33" t="str">
        <f>IF(AL60&lt;&gt;"", IF(Parameters!B$6="Percentile", IF(AM60&lt;Parameters!C$6, "Y", "N"), IF(AL60&lt;Parameters!C$6, "Y", "N")),"")</f>
        <v/>
      </c>
      <c r="AO60" s="47" t="str">
        <f t="shared" si="25"/>
        <v>Y</v>
      </c>
      <c r="AQ60" s="33">
        <f>IF(C60="Yes", IF(Indicators!N60&lt;&gt;"", Indicators!N60,""),"")</f>
        <v>79.583333300000007</v>
      </c>
      <c r="AR60" s="33">
        <f t="shared" si="26"/>
        <v>0.6</v>
      </c>
      <c r="AS60" s="48" t="str">
        <f>IF(Parameters!B$7="Percentile", IF(AR60&lt;Parameters!C$7, "Y", "N"), IF(AQ60&lt;Parameters!C$7, "Y", "N"))</f>
        <v>Y</v>
      </c>
      <c r="AU60" s="33">
        <f>IF(C60="Yes", IF(Indicators!X60&lt;&gt;"", Indicators!X60,""),"")</f>
        <v>23.5</v>
      </c>
      <c r="AV60" s="33">
        <f t="shared" si="27"/>
        <v>10.099999999999994</v>
      </c>
      <c r="AW60" s="48" t="str">
        <f>IF(Parameters!B$8="Percentile", IF(AV60&lt;Parameters!C$8, "Y", "N"), IF(AU60&gt;Parameters!C$8, "Y", "N"))</f>
        <v>N</v>
      </c>
      <c r="AY60" s="71" t="str">
        <f>IF(Indicators!F60&lt;&gt;"", IF(Indicators!F60&lt;Parameters!F$5, "Y", "N"), "")</f>
        <v>Y</v>
      </c>
      <c r="AZ60" s="71" t="str">
        <f>IF(Indicators!G60&lt;&gt;"", IF(Indicators!G60&lt;Parameters!G$5, "Y", "N"), "")</f>
        <v>Y</v>
      </c>
      <c r="BA60" s="71" t="str">
        <f>IF(Indicators!H60&lt;&gt;"", IF(Indicators!H60&lt;Parameters!H$5, "Y", "N"), "")</f>
        <v/>
      </c>
      <c r="BB60" s="71" t="str">
        <f>IF(Indicators!I60&lt;&gt;"", IF(Indicators!I60&lt;Parameters!I$5, "Y", "N"), "")</f>
        <v/>
      </c>
      <c r="BC60" s="71" t="str">
        <f>IF(Indicators!J60&lt;&gt;"", IF(Indicators!J60&lt;Parameters!J$5, "Y", "N"), "")</f>
        <v/>
      </c>
      <c r="BD60" s="71" t="str">
        <f>IF(Indicators!K60&lt;&gt;"", IF(Indicators!K60&lt;Parameters!K$5, "Y", "N"), "")</f>
        <v/>
      </c>
      <c r="BE60" s="71" t="str">
        <f>IF(Indicators!L60&lt;&gt;"", IF(Indicators!L60&lt;Parameters!L$5, "Y", "N"), "")</f>
        <v/>
      </c>
      <c r="BF60" s="71" t="str">
        <f>IF(Indicators!M60&lt;&gt;"", IF(Indicators!M60&lt;Parameters!M$5, "Y", "N"), "")</f>
        <v>Y</v>
      </c>
      <c r="BG60" s="29" t="str">
        <f>IF(Indicators!Q60&lt;&gt;"", IF(Indicators!Q60&lt;Parameters!H$6, "Y", "N"), "")</f>
        <v/>
      </c>
      <c r="BH60" s="29">
        <f t="shared" si="28"/>
        <v>3</v>
      </c>
      <c r="BI60" s="47" t="str">
        <f>IF(K60="No",IF(BH60&gt;=Parameters!C$12, "Y", "N"), "")</f>
        <v>Y</v>
      </c>
      <c r="BK60" s="78">
        <f>IF(AND($BI60="Y", Indicators!O60&lt;&gt;""), _xlfn.PERCENTRANK.EXC(Indicators!O$2:O$210, Indicators!O60)*100, "")</f>
        <v>4.1000000000000005</v>
      </c>
      <c r="BL60" s="78">
        <f>IF(AND($BI60="Y", Indicators!P60&lt;&gt;""), _xlfn.PERCENTRANK.EXC(Indicators!P$2:P$210, Indicators!P60)*100, "")</f>
        <v>13.4</v>
      </c>
      <c r="BM60" s="78" t="str">
        <f>IF(AND($BI60="Y", Indicators!Q60&lt;&gt;""), _xlfn.PERCENTRANK.EXC(Indicators!Q$2:Q$210, Indicators!Q60)*100, "")</f>
        <v/>
      </c>
      <c r="BN60" s="78" t="str">
        <f>IF(AND($BI60="Y", Indicators!R60&lt;&gt;""), _xlfn.PERCENTRANK.EXC(Indicators!R$2:R$210, Indicators!R60)*100, "")</f>
        <v/>
      </c>
      <c r="BO60" s="78" t="str">
        <f>IF(AND($BI60="Y", Indicators!S60&lt;&gt;""), _xlfn.PERCENTRANK.EXC(Indicators!S$2:S$210, Indicators!S60)*100, "")</f>
        <v/>
      </c>
      <c r="BP60" s="78" t="str">
        <f>IF(AND($BI60="Y", Indicators!T60&lt;&gt;""), _xlfn.PERCENTRANK.EXC(Indicators!T$2:T$210, Indicators!T60)*100, "")</f>
        <v/>
      </c>
      <c r="BQ60" s="78" t="str">
        <f>IF(AND($BI60="Y", Indicators!U60&lt;&gt;""), _xlfn.PERCENTRANK.EXC(Indicators!U$2:U$210, Indicators!U60)*100, "")</f>
        <v/>
      </c>
      <c r="BR60" s="78">
        <f>IF(AND($BI60="Y", Indicators!V60&lt;&gt;""), _xlfn.PERCENTRANK.EXC(Indicators!V$2:V$210, Indicators!V60)*100, "")</f>
        <v>1.4000000000000001</v>
      </c>
      <c r="BS60" s="81">
        <f t="shared" si="29"/>
        <v>3</v>
      </c>
      <c r="BT60" s="84" t="str">
        <f>IF(BI60="Y", IF(BS60&gt;=Parameters!C$13, "Y", "N"), "")</f>
        <v>Y</v>
      </c>
      <c r="BU60" s="29"/>
      <c r="BV60" s="33">
        <f>IF(BT60="Y", Indicators!X60, "")</f>
        <v>23.5</v>
      </c>
      <c r="BW60" s="47" t="str">
        <f>IF(BV60&lt;&gt;"", IF(BV60&gt;Parameters!C$14,"Y", "N"), "")</f>
        <v>Y</v>
      </c>
      <c r="BY60" s="72" t="str">
        <f>IF(Indicators!F60&lt;&gt;"", IF(Indicators!F60&lt;Parameters!F$18, "Y", "N"), "")</f>
        <v>Y</v>
      </c>
      <c r="BZ60" s="72" t="str">
        <f>IF(Indicators!G60&lt;&gt;"", IF(Indicators!G60&lt;Parameters!G$18, "Y", "N"), "")</f>
        <v>Y</v>
      </c>
      <c r="CA60" s="72" t="str">
        <f>IF(Indicators!H60&lt;&gt;"", IF(Indicators!H60&lt;Parameters!H$18, "Y", "N"), "")</f>
        <v/>
      </c>
      <c r="CB60" s="72" t="str">
        <f>IF(Indicators!I60&lt;&gt;"", IF(Indicators!I60&lt;Parameters!I$18, "Y", "N"), "")</f>
        <v/>
      </c>
      <c r="CC60" s="72" t="str">
        <f>IF(Indicators!J60&lt;&gt;"", IF(Indicators!J60&lt;Parameters!J$18, "Y", "N"), "")</f>
        <v/>
      </c>
      <c r="CD60" s="72" t="str">
        <f>IF(Indicators!K60&lt;&gt;"", IF(Indicators!K60&lt;Parameters!K$18, "Y", "N"), "")</f>
        <v/>
      </c>
      <c r="CE60" s="72" t="str">
        <f>IF(Indicators!L60&lt;&gt;"", IF(Indicators!L60&lt;Parameters!L$18, "Y", "N"), "")</f>
        <v/>
      </c>
      <c r="CF60" s="72" t="str">
        <f>IF(Indicators!M60&lt;&gt;"", IF(Indicators!M60&lt;Parameters!M$18, "Y", "N"), "")</f>
        <v>Y</v>
      </c>
      <c r="CG60" s="29" t="str">
        <f>IF(Indicators!Q60&lt;&gt;"", IF(Indicators!Q60&lt;Parameters!H$19, "Y", "N"), "")</f>
        <v/>
      </c>
      <c r="CH60" s="29">
        <f t="shared" si="30"/>
        <v>3</v>
      </c>
      <c r="CI60" s="47" t="str">
        <f>IF(AND(K60="No",R60="No"),IF(CH60&gt;=Parameters!C$18, "Y", "N"), "")</f>
        <v/>
      </c>
      <c r="CJ60" s="29"/>
      <c r="CK60" s="29" t="str">
        <f>IF(AND($CI60="Y", Indicators!O60&lt;&gt;""), IF(Indicators!O60&lt;Parameters!F$20, "Y", "N"),"")</f>
        <v/>
      </c>
      <c r="CL60" s="29" t="str">
        <f>IF(AND($CI60="Y", Indicators!P60&lt;&gt;""), IF(Indicators!P60&lt;Parameters!G$20, "Y", "N"),"")</f>
        <v/>
      </c>
      <c r="CM60" s="29" t="str">
        <f>IF(AND($CI60="Y", Indicators!Q60&lt;&gt;""), IF(Indicators!Q60&lt;Parameters!H$20, "Y", "N"),"")</f>
        <v/>
      </c>
      <c r="CN60" s="29" t="str">
        <f>IF(AND($CI60="Y", Indicators!R60&lt;&gt;""), IF(Indicators!R60&lt;Parameters!I$20, "Y", "N"),"")</f>
        <v/>
      </c>
      <c r="CO60" s="29" t="str">
        <f>IF(AND($CI60="Y", Indicators!S60&lt;&gt;""), IF(Indicators!S60&lt;Parameters!J$20, "Y", "N"),"")</f>
        <v/>
      </c>
      <c r="CP60" s="29" t="str">
        <f>IF(AND($CI60="Y", Indicators!T60&lt;&gt;""), IF(Indicators!T60&lt;Parameters!K$20, "Y", "N"),"")</f>
        <v/>
      </c>
      <c r="CQ60" s="29" t="str">
        <f>IF(AND($CI60="Y", Indicators!U60&lt;&gt;""), IF(Indicators!U60&lt;Parameters!L$20, "Y", "N"),"")</f>
        <v/>
      </c>
      <c r="CR60" s="29" t="str">
        <f>IF(AND($CI60="Y", Indicators!V60&lt;&gt;""), IF(Indicators!V60&lt;Parameters!M$20, "Y", "N"),"")</f>
        <v/>
      </c>
      <c r="CS60" s="81" t="str">
        <f t="shared" si="31"/>
        <v/>
      </c>
      <c r="CT60" s="84" t="str">
        <f>IF(CI60="Y", IF(CS60&gt;=Parameters!C$19, "Y", "N"), "")</f>
        <v/>
      </c>
      <c r="CU60" s="29" t="str">
        <f>IF($H60="Yes",#REF!, "")</f>
        <v/>
      </c>
      <c r="CV60" s="78" t="str">
        <f>IF(CT60="Y", Indicators!X60, "")</f>
        <v/>
      </c>
      <c r="CW60" s="34" t="str">
        <f>IF(CV60&lt;&gt;"",IF(CV60&gt;Parameters!C79,"Y","N"), "")</f>
        <v/>
      </c>
      <c r="CY60" s="33" t="str">
        <f>IF($K60="Yes", IF(Indicators!F60&lt;&gt;"", Indicators!F60, ""), "")</f>
        <v/>
      </c>
      <c r="CZ60" s="33" t="str">
        <f>IF($K60="Yes", IF(Indicators!G60&lt;&gt;"", Indicators!G60, ""), "")</f>
        <v/>
      </c>
      <c r="DA60" s="33" t="str">
        <f>IF($K60="Yes", IF(Indicators!H60&lt;&gt;"", Indicators!H60, ""), "")</f>
        <v/>
      </c>
      <c r="DB60" s="33" t="str">
        <f>IF($K60="Yes", IF(Indicators!I60&lt;&gt;"", Indicators!I60, ""), "")</f>
        <v/>
      </c>
      <c r="DC60" s="33" t="str">
        <f>IF($K60="Yes", IF(Indicators!J60&lt;&gt;"", Indicators!J60, ""), "")</f>
        <v/>
      </c>
      <c r="DD60" s="33" t="str">
        <f>IF($K60="Yes", IF(Indicators!K60&lt;&gt;"", Indicators!K60, ""), "")</f>
        <v/>
      </c>
      <c r="DE60" s="33" t="str">
        <f>IF($K60="Yes", IF(Indicators!L60&lt;&gt;"", Indicators!L60, ""), "")</f>
        <v/>
      </c>
      <c r="DF60" s="33" t="str">
        <f>IF($K60="Yes", IF(Indicators!M60&lt;&gt;"", Indicators!M60, ""), "")</f>
        <v/>
      </c>
      <c r="DH60" s="33" t="str">
        <f>IF($K60="Yes", IF(Indicators!W60&lt;&gt;"", Indicators!W60, ""), "")</f>
        <v/>
      </c>
      <c r="DJ60" s="33" t="str">
        <f>IF($K60="Yes", IF(Indicators!O60&lt;&gt;"", Indicators!O60, ""), "")</f>
        <v/>
      </c>
      <c r="DK60" s="33" t="str">
        <f>IF($K60="Yes", IF(Indicators!P60&lt;&gt;"", Indicators!P60, ""), "")</f>
        <v/>
      </c>
      <c r="DL60" s="33" t="str">
        <f>IF($K60="Yes", IF(Indicators!Q60&lt;&gt;"", Indicators!Q60, ""), "")</f>
        <v/>
      </c>
      <c r="DM60" s="33" t="str">
        <f>IF($K60="Yes", IF(Indicators!R60&lt;&gt;"", Indicators!R60, ""), "")</f>
        <v/>
      </c>
      <c r="DN60" s="33" t="str">
        <f>IF($K60="Yes", IF(Indicators!S60&lt;&gt;"", Indicators!S60, ""), "")</f>
        <v/>
      </c>
      <c r="DO60" s="33" t="str">
        <f>IF($K60="Yes", IF(Indicators!T60&lt;&gt;"", Indicators!T60, ""), "")</f>
        <v/>
      </c>
      <c r="DP60" s="33" t="str">
        <f>IF($K60="Yes", IF(Indicators!U60&lt;&gt;"", Indicators!U60, ""), "")</f>
        <v/>
      </c>
      <c r="DQ60" s="33" t="str">
        <f>IF($K60="Yes", IF(Indicators!V60&lt;&gt;"", Indicators!V60, ""), "")</f>
        <v/>
      </c>
      <c r="DS60" s="29" t="str">
        <f>IF($K60="Yes", IF(Indicators!X60&lt;&gt;"", Indicators!X60, ""), "")</f>
        <v/>
      </c>
    </row>
    <row r="61" spans="1:123" x14ac:dyDescent="0.25">
      <c r="A61" s="56" t="str">
        <f>Indicators!A61</f>
        <v>District1016</v>
      </c>
      <c r="B61" s="56" t="str">
        <f>Indicators!B61</f>
        <v>School 4</v>
      </c>
      <c r="C61" s="57" t="str">
        <f>Indicators!D61</f>
        <v>Yes</v>
      </c>
      <c r="D61" s="64">
        <f>IF(AK61="Y", IF(Parameters!B$5="Percentile", Identification!AJ61,Identification!AI61), "")</f>
        <v>42.826087000000001</v>
      </c>
      <c r="E61" s="64" t="str">
        <f>IF(AN61="Y", IF(Parameters!B$6="Percentile", AM61, AL61), "")</f>
        <v/>
      </c>
      <c r="F61" s="57" t="str">
        <f t="shared" si="0"/>
        <v>Y</v>
      </c>
      <c r="G61" s="64" t="str">
        <f>IF(AND(F61="Y", AS61="Y"), IF(Parameters!B$7="Percentile", AR61,AQ61), "")</f>
        <v/>
      </c>
      <c r="H61" s="57" t="str">
        <f t="shared" si="1"/>
        <v>N</v>
      </c>
      <c r="I61" s="64" t="str">
        <f>IF(AND(H61="Y", AW61="Y"), IF(Parameters!B$7="Percentile", AV61,AU61), "")</f>
        <v/>
      </c>
      <c r="J61" s="65" t="str">
        <f t="shared" si="2"/>
        <v/>
      </c>
      <c r="K61" s="57" t="str">
        <f t="shared" si="3"/>
        <v>No</v>
      </c>
      <c r="L61" s="87">
        <f t="shared" si="4"/>
        <v>3</v>
      </c>
      <c r="M61" s="57" t="str">
        <f>Identification!BI61</f>
        <v>Y</v>
      </c>
      <c r="N61" s="87" t="str">
        <f t="shared" si="5"/>
        <v/>
      </c>
      <c r="O61" s="88" t="str">
        <f t="shared" si="6"/>
        <v>N</v>
      </c>
      <c r="P61" s="57" t="str">
        <f t="shared" si="7"/>
        <v/>
      </c>
      <c r="Q61" s="57" t="str">
        <f t="shared" si="8"/>
        <v/>
      </c>
      <c r="R61" s="57" t="str">
        <f t="shared" si="9"/>
        <v>No</v>
      </c>
      <c r="S61" s="57" t="str">
        <f t="shared" si="10"/>
        <v/>
      </c>
      <c r="T61" s="57" t="str">
        <f t="shared" si="11"/>
        <v>N</v>
      </c>
      <c r="U61" s="57" t="str">
        <f t="shared" si="12"/>
        <v/>
      </c>
      <c r="V61" s="88" t="str">
        <f t="shared" si="13"/>
        <v/>
      </c>
      <c r="W61" s="57" t="str">
        <f t="shared" si="14"/>
        <v/>
      </c>
      <c r="X61" s="91" t="str">
        <f t="shared" si="15"/>
        <v/>
      </c>
      <c r="Y61" s="58" t="str">
        <f t="shared" si="16"/>
        <v>No</v>
      </c>
      <c r="AA61" s="29" t="str">
        <f t="shared" si="17"/>
        <v>No</v>
      </c>
      <c r="AB61" s="29" t="str">
        <f t="shared" si="18"/>
        <v>No</v>
      </c>
      <c r="AC61" s="29" t="str">
        <f t="shared" si="19"/>
        <v>No</v>
      </c>
      <c r="AE61" s="29" t="str">
        <f t="shared" si="20"/>
        <v/>
      </c>
      <c r="AF61" s="29" t="str">
        <f t="shared" si="21"/>
        <v/>
      </c>
      <c r="AG61" s="29" t="str">
        <f t="shared" si="22"/>
        <v/>
      </c>
      <c r="AI61" s="33">
        <f>IF(C61="Yes",IF(Indicators!E61&lt;&gt;"", Indicators!E61,""),"")</f>
        <v>42.826087000000001</v>
      </c>
      <c r="AJ61" s="33">
        <f t="shared" si="23"/>
        <v>46.9</v>
      </c>
      <c r="AK61" s="62" t="str">
        <f>IF(Parameters!B$5="Percentile", IF(AJ61&lt;Parameters!C$5, "Y", "N"), IF(AI61&lt;Parameters!C$5, "Y", "N"))</f>
        <v>Y</v>
      </c>
      <c r="AL61" s="33" t="str">
        <f>IF(C61="Yes", IF(Indicators!W61&lt;&gt;"", Indicators!W61, ""),"")</f>
        <v/>
      </c>
      <c r="AM61" s="33" t="str">
        <f t="shared" si="24"/>
        <v/>
      </c>
      <c r="AN61" s="33" t="str">
        <f>IF(AL61&lt;&gt;"", IF(Parameters!B$6="Percentile", IF(AM61&lt;Parameters!C$6, "Y", "N"), IF(AL61&lt;Parameters!C$6, "Y", "N")),"")</f>
        <v/>
      </c>
      <c r="AO61" s="47" t="str">
        <f t="shared" si="25"/>
        <v>Y</v>
      </c>
      <c r="AQ61" s="33">
        <f>IF(C61="Yes", IF(Indicators!N61&lt;&gt;"", Indicators!N61,""),"")</f>
        <v>107.4698795</v>
      </c>
      <c r="AR61" s="33">
        <f t="shared" si="26"/>
        <v>42.4</v>
      </c>
      <c r="AS61" s="48" t="str">
        <f>IF(Parameters!B$7="Percentile", IF(AR61&lt;Parameters!C$7, "Y", "N"), IF(AQ61&lt;Parameters!C$7, "Y", "N"))</f>
        <v>N</v>
      </c>
      <c r="AU61" s="33">
        <f>IF(C61="Yes", IF(Indicators!X61&lt;&gt;"", Indicators!X61,""),"")</f>
        <v>8.1300000000000008</v>
      </c>
      <c r="AV61" s="33">
        <f t="shared" si="27"/>
        <v>88</v>
      </c>
      <c r="AW61" s="48" t="str">
        <f>IF(Parameters!B$8="Percentile", IF(AV61&lt;Parameters!C$8, "Y", "N"), IF(AU61&gt;Parameters!C$8, "Y", "N"))</f>
        <v>N</v>
      </c>
      <c r="AY61" s="71" t="str">
        <f>IF(Indicators!F61&lt;&gt;"", IF(Indicators!F61&lt;Parameters!F$5, "Y", "N"), "")</f>
        <v>Y</v>
      </c>
      <c r="AZ61" s="71" t="str">
        <f>IF(Indicators!G61&lt;&gt;"", IF(Indicators!G61&lt;Parameters!G$5, "Y", "N"), "")</f>
        <v>Y</v>
      </c>
      <c r="BA61" s="71" t="str">
        <f>IF(Indicators!H61&lt;&gt;"", IF(Indicators!H61&lt;Parameters!H$5, "Y", "N"), "")</f>
        <v/>
      </c>
      <c r="BB61" s="71" t="str">
        <f>IF(Indicators!I61&lt;&gt;"", IF(Indicators!I61&lt;Parameters!I$5, "Y", "N"), "")</f>
        <v/>
      </c>
      <c r="BC61" s="71" t="str">
        <f>IF(Indicators!J61&lt;&gt;"", IF(Indicators!J61&lt;Parameters!J$5, "Y", "N"), "")</f>
        <v/>
      </c>
      <c r="BD61" s="71" t="str">
        <f>IF(Indicators!K61&lt;&gt;"", IF(Indicators!K61&lt;Parameters!K$5, "Y", "N"), "")</f>
        <v/>
      </c>
      <c r="BE61" s="71" t="str">
        <f>IF(Indicators!L61&lt;&gt;"", IF(Indicators!L61&lt;Parameters!L$5, "Y", "N"), "")</f>
        <v/>
      </c>
      <c r="BF61" s="71" t="str">
        <f>IF(Indicators!M61&lt;&gt;"", IF(Indicators!M61&lt;Parameters!M$5, "Y", "N"), "")</f>
        <v>Y</v>
      </c>
      <c r="BG61" s="29" t="str">
        <f>IF(Indicators!Q61&lt;&gt;"", IF(Indicators!Q61&lt;Parameters!H$6, "Y", "N"), "")</f>
        <v/>
      </c>
      <c r="BH61" s="29">
        <f t="shared" si="28"/>
        <v>3</v>
      </c>
      <c r="BI61" s="47" t="str">
        <f>IF(K61="No",IF(BH61&gt;=Parameters!C$12, "Y", "N"), "")</f>
        <v>Y</v>
      </c>
      <c r="BK61" s="78">
        <f>IF(AND($BI61="Y", Indicators!O61&lt;&gt;""), _xlfn.PERCENTRANK.EXC(Indicators!O$2:O$210, Indicators!O61)*100, "")</f>
        <v>39.5</v>
      </c>
      <c r="BL61" s="78">
        <f>IF(AND($BI61="Y", Indicators!P61&lt;&gt;""), _xlfn.PERCENTRANK.EXC(Indicators!P$2:P$210, Indicators!P61)*100, "")</f>
        <v>46.300000000000004</v>
      </c>
      <c r="BM61" s="78" t="str">
        <f>IF(AND($BI61="Y", Indicators!Q61&lt;&gt;""), _xlfn.PERCENTRANK.EXC(Indicators!Q$2:Q$210, Indicators!Q61)*100, "")</f>
        <v/>
      </c>
      <c r="BN61" s="78" t="str">
        <f>IF(AND($BI61="Y", Indicators!R61&lt;&gt;""), _xlfn.PERCENTRANK.EXC(Indicators!R$2:R$210, Indicators!R61)*100, "")</f>
        <v/>
      </c>
      <c r="BO61" s="78" t="str">
        <f>IF(AND($BI61="Y", Indicators!S61&lt;&gt;""), _xlfn.PERCENTRANK.EXC(Indicators!S$2:S$210, Indicators!S61)*100, "")</f>
        <v/>
      </c>
      <c r="BP61" s="78" t="str">
        <f>IF(AND($BI61="Y", Indicators!T61&lt;&gt;""), _xlfn.PERCENTRANK.EXC(Indicators!T$2:T$210, Indicators!T61)*100, "")</f>
        <v/>
      </c>
      <c r="BQ61" s="78" t="str">
        <f>IF(AND($BI61="Y", Indicators!U61&lt;&gt;""), _xlfn.PERCENTRANK.EXC(Indicators!U$2:U$210, Indicators!U61)*100, "")</f>
        <v/>
      </c>
      <c r="BR61" s="78">
        <f>IF(AND($BI61="Y", Indicators!V61&lt;&gt;""), _xlfn.PERCENTRANK.EXC(Indicators!V$2:V$210, Indicators!V61)*100, "")</f>
        <v>37.299999999999997</v>
      </c>
      <c r="BS61" s="81">
        <f t="shared" si="29"/>
        <v>0</v>
      </c>
      <c r="BT61" s="84" t="str">
        <f>IF(BI61="Y", IF(BS61&gt;=Parameters!C$13, "Y", "N"), "")</f>
        <v>N</v>
      </c>
      <c r="BU61" s="29"/>
      <c r="BV61" s="33" t="str">
        <f>IF(BT61="Y", Indicators!X61, "")</f>
        <v/>
      </c>
      <c r="BW61" s="47" t="str">
        <f>IF(BV61&lt;&gt;"", IF(BV61&gt;Parameters!C$14,"Y", "N"), "")</f>
        <v/>
      </c>
      <c r="BY61" s="72" t="str">
        <f>IF(Indicators!F61&lt;&gt;"", IF(Indicators!F61&lt;Parameters!F$18, "Y", "N"), "")</f>
        <v>N</v>
      </c>
      <c r="BZ61" s="72" t="str">
        <f>IF(Indicators!G61&lt;&gt;"", IF(Indicators!G61&lt;Parameters!G$18, "Y", "N"), "")</f>
        <v>Y</v>
      </c>
      <c r="CA61" s="72" t="str">
        <f>IF(Indicators!H61&lt;&gt;"", IF(Indicators!H61&lt;Parameters!H$18, "Y", "N"), "")</f>
        <v/>
      </c>
      <c r="CB61" s="72" t="str">
        <f>IF(Indicators!I61&lt;&gt;"", IF(Indicators!I61&lt;Parameters!I$18, "Y", "N"), "")</f>
        <v/>
      </c>
      <c r="CC61" s="72" t="str">
        <f>IF(Indicators!J61&lt;&gt;"", IF(Indicators!J61&lt;Parameters!J$18, "Y", "N"), "")</f>
        <v/>
      </c>
      <c r="CD61" s="72" t="str">
        <f>IF(Indicators!K61&lt;&gt;"", IF(Indicators!K61&lt;Parameters!K$18, "Y", "N"), "")</f>
        <v/>
      </c>
      <c r="CE61" s="72" t="str">
        <f>IF(Indicators!L61&lt;&gt;"", IF(Indicators!L61&lt;Parameters!L$18, "Y", "N"), "")</f>
        <v/>
      </c>
      <c r="CF61" s="72" t="str">
        <f>IF(Indicators!M61&lt;&gt;"", IF(Indicators!M61&lt;Parameters!M$18, "Y", "N"), "")</f>
        <v>N</v>
      </c>
      <c r="CG61" s="29" t="str">
        <f>IF(Indicators!Q61&lt;&gt;"", IF(Indicators!Q61&lt;Parameters!H$19, "Y", "N"), "")</f>
        <v/>
      </c>
      <c r="CH61" s="29">
        <f t="shared" si="30"/>
        <v>1</v>
      </c>
      <c r="CI61" s="47" t="str">
        <f>IF(AND(K61="No",R61="No"),IF(CH61&gt;=Parameters!C$18, "Y", "N"), "")</f>
        <v>N</v>
      </c>
      <c r="CJ61" s="29"/>
      <c r="CK61" s="29" t="str">
        <f>IF(AND($CI61="Y", Indicators!O61&lt;&gt;""), IF(Indicators!O61&lt;Parameters!F$20, "Y", "N"),"")</f>
        <v/>
      </c>
      <c r="CL61" s="29" t="str">
        <f>IF(AND($CI61="Y", Indicators!P61&lt;&gt;""), IF(Indicators!P61&lt;Parameters!G$20, "Y", "N"),"")</f>
        <v/>
      </c>
      <c r="CM61" s="29" t="str">
        <f>IF(AND($CI61="Y", Indicators!Q61&lt;&gt;""), IF(Indicators!Q61&lt;Parameters!H$20, "Y", "N"),"")</f>
        <v/>
      </c>
      <c r="CN61" s="29" t="str">
        <f>IF(AND($CI61="Y", Indicators!R61&lt;&gt;""), IF(Indicators!R61&lt;Parameters!I$20, "Y", "N"),"")</f>
        <v/>
      </c>
      <c r="CO61" s="29" t="str">
        <f>IF(AND($CI61="Y", Indicators!S61&lt;&gt;""), IF(Indicators!S61&lt;Parameters!J$20, "Y", "N"),"")</f>
        <v/>
      </c>
      <c r="CP61" s="29" t="str">
        <f>IF(AND($CI61="Y", Indicators!T61&lt;&gt;""), IF(Indicators!T61&lt;Parameters!K$20, "Y", "N"),"")</f>
        <v/>
      </c>
      <c r="CQ61" s="29" t="str">
        <f>IF(AND($CI61="Y", Indicators!U61&lt;&gt;""), IF(Indicators!U61&lt;Parameters!L$20, "Y", "N"),"")</f>
        <v/>
      </c>
      <c r="CR61" s="29" t="str">
        <f>IF(AND($CI61="Y", Indicators!V61&lt;&gt;""), IF(Indicators!V61&lt;Parameters!M$20, "Y", "N"),"")</f>
        <v/>
      </c>
      <c r="CS61" s="81" t="str">
        <f t="shared" si="31"/>
        <v/>
      </c>
      <c r="CT61" s="84" t="str">
        <f>IF(CI61="Y", IF(CS61&gt;=Parameters!C$19, "Y", "N"), "")</f>
        <v/>
      </c>
      <c r="CU61" s="29" t="str">
        <f>IF($H61="Yes",#REF!, "")</f>
        <v/>
      </c>
      <c r="CV61" s="78" t="str">
        <f>IF(CT61="Y", Indicators!X61, "")</f>
        <v/>
      </c>
      <c r="CW61" s="34" t="str">
        <f>IF(CV61&lt;&gt;"",IF(CV61&gt;Parameters!C80,"Y","N"), "")</f>
        <v/>
      </c>
      <c r="CY61" s="33" t="str">
        <f>IF($K61="Yes", IF(Indicators!F61&lt;&gt;"", Indicators!F61, ""), "")</f>
        <v/>
      </c>
      <c r="CZ61" s="33" t="str">
        <f>IF($K61="Yes", IF(Indicators!G61&lt;&gt;"", Indicators!G61, ""), "")</f>
        <v/>
      </c>
      <c r="DA61" s="33" t="str">
        <f>IF($K61="Yes", IF(Indicators!H61&lt;&gt;"", Indicators!H61, ""), "")</f>
        <v/>
      </c>
      <c r="DB61" s="33" t="str">
        <f>IF($K61="Yes", IF(Indicators!I61&lt;&gt;"", Indicators!I61, ""), "")</f>
        <v/>
      </c>
      <c r="DC61" s="33" t="str">
        <f>IF($K61="Yes", IF(Indicators!J61&lt;&gt;"", Indicators!J61, ""), "")</f>
        <v/>
      </c>
      <c r="DD61" s="33" t="str">
        <f>IF($K61="Yes", IF(Indicators!K61&lt;&gt;"", Indicators!K61, ""), "")</f>
        <v/>
      </c>
      <c r="DE61" s="33" t="str">
        <f>IF($K61="Yes", IF(Indicators!L61&lt;&gt;"", Indicators!L61, ""), "")</f>
        <v/>
      </c>
      <c r="DF61" s="33" t="str">
        <f>IF($K61="Yes", IF(Indicators!M61&lt;&gt;"", Indicators!M61, ""), "")</f>
        <v/>
      </c>
      <c r="DH61" s="33" t="str">
        <f>IF($K61="Yes", IF(Indicators!W61&lt;&gt;"", Indicators!W61, ""), "")</f>
        <v/>
      </c>
      <c r="DJ61" s="33" t="str">
        <f>IF($K61="Yes", IF(Indicators!O61&lt;&gt;"", Indicators!O61, ""), "")</f>
        <v/>
      </c>
      <c r="DK61" s="33" t="str">
        <f>IF($K61="Yes", IF(Indicators!P61&lt;&gt;"", Indicators!P61, ""), "")</f>
        <v/>
      </c>
      <c r="DL61" s="33" t="str">
        <f>IF($K61="Yes", IF(Indicators!Q61&lt;&gt;"", Indicators!Q61, ""), "")</f>
        <v/>
      </c>
      <c r="DM61" s="33" t="str">
        <f>IF($K61="Yes", IF(Indicators!R61&lt;&gt;"", Indicators!R61, ""), "")</f>
        <v/>
      </c>
      <c r="DN61" s="33" t="str">
        <f>IF($K61="Yes", IF(Indicators!S61&lt;&gt;"", Indicators!S61, ""), "")</f>
        <v/>
      </c>
      <c r="DO61" s="33" t="str">
        <f>IF($K61="Yes", IF(Indicators!T61&lt;&gt;"", Indicators!T61, ""), "")</f>
        <v/>
      </c>
      <c r="DP61" s="33" t="str">
        <f>IF($K61="Yes", IF(Indicators!U61&lt;&gt;"", Indicators!U61, ""), "")</f>
        <v/>
      </c>
      <c r="DQ61" s="33" t="str">
        <f>IF($K61="Yes", IF(Indicators!V61&lt;&gt;"", Indicators!V61, ""), "")</f>
        <v/>
      </c>
      <c r="DS61" s="29" t="str">
        <f>IF($K61="Yes", IF(Indicators!X61&lt;&gt;"", Indicators!X61, ""), "")</f>
        <v/>
      </c>
    </row>
    <row r="62" spans="1:123" x14ac:dyDescent="0.25">
      <c r="A62" s="56" t="str">
        <f>Indicators!A62</f>
        <v>District1016</v>
      </c>
      <c r="B62" s="56" t="str">
        <f>Indicators!B62</f>
        <v>School 5</v>
      </c>
      <c r="C62" s="57" t="str">
        <f>Indicators!D62</f>
        <v>No</v>
      </c>
      <c r="D62" s="64" t="str">
        <f>IF(AK62="Y", IF(Parameters!B$5="Percentile", Identification!AJ62,Identification!AI62), "")</f>
        <v/>
      </c>
      <c r="E62" s="64" t="str">
        <f>IF(AN62="Y", IF(Parameters!B$6="Percentile", AM62, AL62), "")</f>
        <v/>
      </c>
      <c r="F62" s="57" t="str">
        <f t="shared" si="0"/>
        <v/>
      </c>
      <c r="G62" s="64" t="str">
        <f>IF(AND(F62="Y", AS62="Y"), IF(Parameters!B$7="Percentile", AR62,AQ62), "")</f>
        <v/>
      </c>
      <c r="H62" s="57" t="str">
        <f t="shared" si="1"/>
        <v/>
      </c>
      <c r="I62" s="64" t="str">
        <f>IF(AND(H62="Y", AW62="Y"), IF(Parameters!B$7="Percentile", AV62,AU62), "")</f>
        <v/>
      </c>
      <c r="J62" s="65" t="str">
        <f t="shared" si="2"/>
        <v/>
      </c>
      <c r="K62" s="57" t="str">
        <f t="shared" si="3"/>
        <v>No</v>
      </c>
      <c r="L62" s="87">
        <f t="shared" si="4"/>
        <v>2</v>
      </c>
      <c r="M62" s="57" t="str">
        <f>Identification!BI62</f>
        <v>Y</v>
      </c>
      <c r="N62" s="87">
        <f t="shared" si="5"/>
        <v>3</v>
      </c>
      <c r="O62" s="88" t="str">
        <f t="shared" si="6"/>
        <v>Y</v>
      </c>
      <c r="P62" s="57">
        <f t="shared" si="7"/>
        <v>16.190000000000001</v>
      </c>
      <c r="Q62" s="57" t="str">
        <f t="shared" si="8"/>
        <v>Y</v>
      </c>
      <c r="R62" s="57" t="str">
        <f t="shared" si="9"/>
        <v>Yes</v>
      </c>
      <c r="S62" s="57" t="str">
        <f t="shared" si="10"/>
        <v/>
      </c>
      <c r="T62" s="57" t="str">
        <f t="shared" si="11"/>
        <v/>
      </c>
      <c r="U62" s="57" t="str">
        <f t="shared" si="12"/>
        <v/>
      </c>
      <c r="V62" s="88" t="str">
        <f t="shared" si="13"/>
        <v/>
      </c>
      <c r="W62" s="57" t="str">
        <f t="shared" si="14"/>
        <v/>
      </c>
      <c r="X62" s="91" t="str">
        <f t="shared" si="15"/>
        <v/>
      </c>
      <c r="Y62" s="58" t="str">
        <f t="shared" si="16"/>
        <v>No</v>
      </c>
      <c r="AA62" s="29" t="str">
        <f t="shared" si="17"/>
        <v/>
      </c>
      <c r="AB62" s="29" t="str">
        <f t="shared" si="18"/>
        <v/>
      </c>
      <c r="AC62" s="29" t="str">
        <f t="shared" si="19"/>
        <v/>
      </c>
      <c r="AE62" s="29" t="str">
        <f t="shared" si="20"/>
        <v>No</v>
      </c>
      <c r="AF62" s="29" t="str">
        <f t="shared" si="21"/>
        <v>Yes</v>
      </c>
      <c r="AG62" s="29" t="str">
        <f t="shared" si="22"/>
        <v>No</v>
      </c>
      <c r="AI62" s="33" t="str">
        <f>IF(C62="Yes",IF(Indicators!E62&lt;&gt;"", Indicators!E62,""),"")</f>
        <v/>
      </c>
      <c r="AJ62" s="33" t="str">
        <f t="shared" si="23"/>
        <v/>
      </c>
      <c r="AK62" s="62" t="str">
        <f>IF(Parameters!B$5="Percentile", IF(AJ62&lt;Parameters!C$5, "Y", "N"), IF(AI62&lt;Parameters!C$5, "Y", "N"))</f>
        <v>N</v>
      </c>
      <c r="AL62" s="33" t="str">
        <f>IF(C62="Yes", IF(Indicators!W62&lt;&gt;"", Indicators!W62, ""),"")</f>
        <v/>
      </c>
      <c r="AM62" s="33" t="str">
        <f t="shared" si="24"/>
        <v/>
      </c>
      <c r="AN62" s="33" t="str">
        <f>IF(AL62&lt;&gt;"", IF(Parameters!B$6="Percentile", IF(AM62&lt;Parameters!C$6, "Y", "N"), IF(AL62&lt;Parameters!C$6, "Y", "N")),"")</f>
        <v/>
      </c>
      <c r="AO62" s="47" t="str">
        <f t="shared" si="25"/>
        <v>N</v>
      </c>
      <c r="AQ62" s="33" t="str">
        <f>IF(C62="Yes", IF(Indicators!N62&lt;&gt;"", Indicators!N62,""),"")</f>
        <v/>
      </c>
      <c r="AR62" s="33" t="str">
        <f t="shared" si="26"/>
        <v/>
      </c>
      <c r="AS62" s="48" t="str">
        <f>IF(Parameters!B$7="Percentile", IF(AR62&lt;Parameters!C$7, "Y", "N"), IF(AQ62&lt;Parameters!C$7, "Y", "N"))</f>
        <v>N</v>
      </c>
      <c r="AU62" s="33" t="str">
        <f>IF(C62="Yes", IF(Indicators!X62&lt;&gt;"", Indicators!X62,""),"")</f>
        <v/>
      </c>
      <c r="AV62" s="33" t="str">
        <f t="shared" si="27"/>
        <v/>
      </c>
      <c r="AW62" s="48" t="str">
        <f>IF(Parameters!B$8="Percentile", IF(AV62&lt;Parameters!C$8, "Y", "N"), IF(AU62&gt;Parameters!C$8, "Y", "N"))</f>
        <v>N</v>
      </c>
      <c r="AY62" s="71" t="str">
        <f>IF(Indicators!F62&lt;&gt;"", IF(Indicators!F62&lt;Parameters!F$5, "Y", "N"), "")</f>
        <v>Y</v>
      </c>
      <c r="AZ62" s="71" t="str">
        <f>IF(Indicators!G62&lt;&gt;"", IF(Indicators!G62&lt;Parameters!G$5, "Y", "N"), "")</f>
        <v/>
      </c>
      <c r="BA62" s="71" t="str">
        <f>IF(Indicators!H62&lt;&gt;"", IF(Indicators!H62&lt;Parameters!H$5, "Y", "N"), "")</f>
        <v/>
      </c>
      <c r="BB62" s="71" t="str">
        <f>IF(Indicators!I62&lt;&gt;"", IF(Indicators!I62&lt;Parameters!I$5, "Y", "N"), "")</f>
        <v/>
      </c>
      <c r="BC62" s="71" t="str">
        <f>IF(Indicators!J62&lt;&gt;"", IF(Indicators!J62&lt;Parameters!J$5, "Y", "N"), "")</f>
        <v/>
      </c>
      <c r="BD62" s="71" t="str">
        <f>IF(Indicators!K62&lt;&gt;"", IF(Indicators!K62&lt;Parameters!K$5, "Y", "N"), "")</f>
        <v/>
      </c>
      <c r="BE62" s="71" t="str">
        <f>IF(Indicators!L62&lt;&gt;"", IF(Indicators!L62&lt;Parameters!L$5, "Y", "N"), "")</f>
        <v/>
      </c>
      <c r="BF62" s="71" t="str">
        <f>IF(Indicators!M62&lt;&gt;"", IF(Indicators!M62&lt;Parameters!M$5, "Y", "N"), "")</f>
        <v>Y</v>
      </c>
      <c r="BG62" s="29" t="str">
        <f>IF(Indicators!Q62&lt;&gt;"", IF(Indicators!Q62&lt;Parameters!H$6, "Y", "N"), "")</f>
        <v/>
      </c>
      <c r="BH62" s="29">
        <f t="shared" si="28"/>
        <v>2</v>
      </c>
      <c r="BI62" s="47" t="str">
        <f>IF(K62="No",IF(BH62&gt;=Parameters!C$12, "Y", "N"), "")</f>
        <v>Y</v>
      </c>
      <c r="BK62" s="78">
        <f>IF(AND($BI62="Y", Indicators!O62&lt;&gt;""), _xlfn.PERCENTRANK.EXC(Indicators!O$2:O$210, Indicators!O62)*100, "")</f>
        <v>4.5999999999999996</v>
      </c>
      <c r="BL62" s="78">
        <f>IF(AND($BI62="Y", Indicators!P62&lt;&gt;""), _xlfn.PERCENTRANK.EXC(Indicators!P$2:P$210, Indicators!P62)*100, "")</f>
        <v>18.7</v>
      </c>
      <c r="BM62" s="78" t="str">
        <f>IF(AND($BI62="Y", Indicators!Q62&lt;&gt;""), _xlfn.PERCENTRANK.EXC(Indicators!Q$2:Q$210, Indicators!Q62)*100, "")</f>
        <v/>
      </c>
      <c r="BN62" s="78" t="str">
        <f>IF(AND($BI62="Y", Indicators!R62&lt;&gt;""), _xlfn.PERCENTRANK.EXC(Indicators!R$2:R$210, Indicators!R62)*100, "")</f>
        <v/>
      </c>
      <c r="BO62" s="78" t="str">
        <f>IF(AND($BI62="Y", Indicators!S62&lt;&gt;""), _xlfn.PERCENTRANK.EXC(Indicators!S$2:S$210, Indicators!S62)*100, "")</f>
        <v/>
      </c>
      <c r="BP62" s="78" t="str">
        <f>IF(AND($BI62="Y", Indicators!T62&lt;&gt;""), _xlfn.PERCENTRANK.EXC(Indicators!T$2:T$210, Indicators!T62)*100, "")</f>
        <v/>
      </c>
      <c r="BQ62" s="78" t="str">
        <f>IF(AND($BI62="Y", Indicators!U62&lt;&gt;""), _xlfn.PERCENTRANK.EXC(Indicators!U$2:U$210, Indicators!U62)*100, "")</f>
        <v/>
      </c>
      <c r="BR62" s="78">
        <f>IF(AND($BI62="Y", Indicators!V62&lt;&gt;""), _xlfn.PERCENTRANK.EXC(Indicators!V$2:V$210, Indicators!V62)*100, "")</f>
        <v>9.4</v>
      </c>
      <c r="BS62" s="81">
        <f t="shared" si="29"/>
        <v>3</v>
      </c>
      <c r="BT62" s="84" t="str">
        <f>IF(BI62="Y", IF(BS62&gt;=Parameters!C$13, "Y", "N"), "")</f>
        <v>Y</v>
      </c>
      <c r="BU62" s="29"/>
      <c r="BV62" s="33">
        <f>IF(BT62="Y", Indicators!X62, "")</f>
        <v>16.190000000000001</v>
      </c>
      <c r="BW62" s="47" t="str">
        <f>IF(BV62&lt;&gt;"", IF(BV62&gt;Parameters!C$14,"Y", "N"), "")</f>
        <v>Y</v>
      </c>
      <c r="BY62" s="72" t="str">
        <f>IF(Indicators!F62&lt;&gt;"", IF(Indicators!F62&lt;Parameters!F$18, "Y", "N"), "")</f>
        <v>Y</v>
      </c>
      <c r="BZ62" s="72" t="str">
        <f>IF(Indicators!G62&lt;&gt;"", IF(Indicators!G62&lt;Parameters!G$18, "Y", "N"), "")</f>
        <v/>
      </c>
      <c r="CA62" s="72" t="str">
        <f>IF(Indicators!H62&lt;&gt;"", IF(Indicators!H62&lt;Parameters!H$18, "Y", "N"), "")</f>
        <v/>
      </c>
      <c r="CB62" s="72" t="str">
        <f>IF(Indicators!I62&lt;&gt;"", IF(Indicators!I62&lt;Parameters!I$18, "Y", "N"), "")</f>
        <v/>
      </c>
      <c r="CC62" s="72" t="str">
        <f>IF(Indicators!J62&lt;&gt;"", IF(Indicators!J62&lt;Parameters!J$18, "Y", "N"), "")</f>
        <v/>
      </c>
      <c r="CD62" s="72" t="str">
        <f>IF(Indicators!K62&lt;&gt;"", IF(Indicators!K62&lt;Parameters!K$18, "Y", "N"), "")</f>
        <v/>
      </c>
      <c r="CE62" s="72" t="str">
        <f>IF(Indicators!L62&lt;&gt;"", IF(Indicators!L62&lt;Parameters!L$18, "Y", "N"), "")</f>
        <v/>
      </c>
      <c r="CF62" s="72" t="str">
        <f>IF(Indicators!M62&lt;&gt;"", IF(Indicators!M62&lt;Parameters!M$18, "Y", "N"), "")</f>
        <v>Y</v>
      </c>
      <c r="CG62" s="29" t="str">
        <f>IF(Indicators!Q62&lt;&gt;"", IF(Indicators!Q62&lt;Parameters!H$19, "Y", "N"), "")</f>
        <v/>
      </c>
      <c r="CH62" s="29">
        <f t="shared" si="30"/>
        <v>2</v>
      </c>
      <c r="CI62" s="47" t="str">
        <f>IF(AND(K62="No",R62="No"),IF(CH62&gt;=Parameters!C$18, "Y", "N"), "")</f>
        <v/>
      </c>
      <c r="CJ62" s="29"/>
      <c r="CK62" s="29" t="str">
        <f>IF(AND($CI62="Y", Indicators!O62&lt;&gt;""), IF(Indicators!O62&lt;Parameters!F$20, "Y", "N"),"")</f>
        <v/>
      </c>
      <c r="CL62" s="29" t="str">
        <f>IF(AND($CI62="Y", Indicators!P62&lt;&gt;""), IF(Indicators!P62&lt;Parameters!G$20, "Y", "N"),"")</f>
        <v/>
      </c>
      <c r="CM62" s="29" t="str">
        <f>IF(AND($CI62="Y", Indicators!Q62&lt;&gt;""), IF(Indicators!Q62&lt;Parameters!H$20, "Y", "N"),"")</f>
        <v/>
      </c>
      <c r="CN62" s="29" t="str">
        <f>IF(AND($CI62="Y", Indicators!R62&lt;&gt;""), IF(Indicators!R62&lt;Parameters!I$20, "Y", "N"),"")</f>
        <v/>
      </c>
      <c r="CO62" s="29" t="str">
        <f>IF(AND($CI62="Y", Indicators!S62&lt;&gt;""), IF(Indicators!S62&lt;Parameters!J$20, "Y", "N"),"")</f>
        <v/>
      </c>
      <c r="CP62" s="29" t="str">
        <f>IF(AND($CI62="Y", Indicators!T62&lt;&gt;""), IF(Indicators!T62&lt;Parameters!K$20, "Y", "N"),"")</f>
        <v/>
      </c>
      <c r="CQ62" s="29" t="str">
        <f>IF(AND($CI62="Y", Indicators!U62&lt;&gt;""), IF(Indicators!U62&lt;Parameters!L$20, "Y", "N"),"")</f>
        <v/>
      </c>
      <c r="CR62" s="29" t="str">
        <f>IF(AND($CI62="Y", Indicators!V62&lt;&gt;""), IF(Indicators!V62&lt;Parameters!M$20, "Y", "N"),"")</f>
        <v/>
      </c>
      <c r="CS62" s="81" t="str">
        <f t="shared" si="31"/>
        <v/>
      </c>
      <c r="CT62" s="84" t="str">
        <f>IF(CI62="Y", IF(CS62&gt;=Parameters!C$19, "Y", "N"), "")</f>
        <v/>
      </c>
      <c r="CU62" s="29" t="str">
        <f>IF($H62="Yes",#REF!, "")</f>
        <v/>
      </c>
      <c r="CV62" s="78" t="str">
        <f>IF(CT62="Y", Indicators!X62, "")</f>
        <v/>
      </c>
      <c r="CW62" s="34" t="str">
        <f>IF(CV62&lt;&gt;"",IF(CV62&gt;Parameters!C81,"Y","N"), "")</f>
        <v/>
      </c>
      <c r="CY62" s="33" t="str">
        <f>IF($K62="Yes", IF(Indicators!F62&lt;&gt;"", Indicators!F62, ""), "")</f>
        <v/>
      </c>
      <c r="CZ62" s="33" t="str">
        <f>IF($K62="Yes", IF(Indicators!G62&lt;&gt;"", Indicators!G62, ""), "")</f>
        <v/>
      </c>
      <c r="DA62" s="33" t="str">
        <f>IF($K62="Yes", IF(Indicators!H62&lt;&gt;"", Indicators!H62, ""), "")</f>
        <v/>
      </c>
      <c r="DB62" s="33" t="str">
        <f>IF($K62="Yes", IF(Indicators!I62&lt;&gt;"", Indicators!I62, ""), "")</f>
        <v/>
      </c>
      <c r="DC62" s="33" t="str">
        <f>IF($K62="Yes", IF(Indicators!J62&lt;&gt;"", Indicators!J62, ""), "")</f>
        <v/>
      </c>
      <c r="DD62" s="33" t="str">
        <f>IF($K62="Yes", IF(Indicators!K62&lt;&gt;"", Indicators!K62, ""), "")</f>
        <v/>
      </c>
      <c r="DE62" s="33" t="str">
        <f>IF($K62="Yes", IF(Indicators!L62&lt;&gt;"", Indicators!L62, ""), "")</f>
        <v/>
      </c>
      <c r="DF62" s="33" t="str">
        <f>IF($K62="Yes", IF(Indicators!M62&lt;&gt;"", Indicators!M62, ""), "")</f>
        <v/>
      </c>
      <c r="DH62" s="33" t="str">
        <f>IF($K62="Yes", IF(Indicators!W62&lt;&gt;"", Indicators!W62, ""), "")</f>
        <v/>
      </c>
      <c r="DJ62" s="33" t="str">
        <f>IF($K62="Yes", IF(Indicators!O62&lt;&gt;"", Indicators!O62, ""), "")</f>
        <v/>
      </c>
      <c r="DK62" s="33" t="str">
        <f>IF($K62="Yes", IF(Indicators!P62&lt;&gt;"", Indicators!P62, ""), "")</f>
        <v/>
      </c>
      <c r="DL62" s="33" t="str">
        <f>IF($K62="Yes", IF(Indicators!Q62&lt;&gt;"", Indicators!Q62, ""), "")</f>
        <v/>
      </c>
      <c r="DM62" s="33" t="str">
        <f>IF($K62="Yes", IF(Indicators!R62&lt;&gt;"", Indicators!R62, ""), "")</f>
        <v/>
      </c>
      <c r="DN62" s="33" t="str">
        <f>IF($K62="Yes", IF(Indicators!S62&lt;&gt;"", Indicators!S62, ""), "")</f>
        <v/>
      </c>
      <c r="DO62" s="33" t="str">
        <f>IF($K62="Yes", IF(Indicators!T62&lt;&gt;"", Indicators!T62, ""), "")</f>
        <v/>
      </c>
      <c r="DP62" s="33" t="str">
        <f>IF($K62="Yes", IF(Indicators!U62&lt;&gt;"", Indicators!U62, ""), "")</f>
        <v/>
      </c>
      <c r="DQ62" s="33" t="str">
        <f>IF($K62="Yes", IF(Indicators!V62&lt;&gt;"", Indicators!V62, ""), "")</f>
        <v/>
      </c>
      <c r="DS62" s="29" t="str">
        <f>IF($K62="Yes", IF(Indicators!X62&lt;&gt;"", Indicators!X62, ""), "")</f>
        <v/>
      </c>
    </row>
    <row r="63" spans="1:123" x14ac:dyDescent="0.25">
      <c r="A63" s="56" t="str">
        <f>Indicators!A63</f>
        <v>District1016</v>
      </c>
      <c r="B63" s="56" t="str">
        <f>Indicators!B63</f>
        <v>School 6</v>
      </c>
      <c r="C63" s="57" t="str">
        <f>Indicators!D63</f>
        <v>Yes</v>
      </c>
      <c r="D63" s="64">
        <f>IF(AK63="Y", IF(Parameters!B$5="Percentile", Identification!AJ63,Identification!AI63), "")</f>
        <v>43.373494000000001</v>
      </c>
      <c r="E63" s="64" t="str">
        <f>IF(AN63="Y", IF(Parameters!B$6="Percentile", AM63, AL63), "")</f>
        <v/>
      </c>
      <c r="F63" s="57" t="str">
        <f t="shared" si="0"/>
        <v>Y</v>
      </c>
      <c r="G63" s="64" t="str">
        <f>IF(AND(F63="Y", AS63="Y"), IF(Parameters!B$7="Percentile", AR63,AQ63), "")</f>
        <v/>
      </c>
      <c r="H63" s="57" t="str">
        <f t="shared" si="1"/>
        <v>N</v>
      </c>
      <c r="I63" s="64" t="str">
        <f>IF(AND(H63="Y", AW63="Y"), IF(Parameters!B$7="Percentile", AV63,AU63), "")</f>
        <v/>
      </c>
      <c r="J63" s="65" t="str">
        <f t="shared" si="2"/>
        <v/>
      </c>
      <c r="K63" s="57" t="str">
        <f t="shared" si="3"/>
        <v>No</v>
      </c>
      <c r="L63" s="87">
        <f t="shared" si="4"/>
        <v>2</v>
      </c>
      <c r="M63" s="57" t="str">
        <f>Identification!BI63</f>
        <v>Y</v>
      </c>
      <c r="N63" s="87" t="str">
        <f t="shared" si="5"/>
        <v/>
      </c>
      <c r="O63" s="88" t="str">
        <f t="shared" si="6"/>
        <v>N</v>
      </c>
      <c r="P63" s="57" t="str">
        <f t="shared" si="7"/>
        <v/>
      </c>
      <c r="Q63" s="57" t="str">
        <f t="shared" si="8"/>
        <v/>
      </c>
      <c r="R63" s="57" t="str">
        <f t="shared" si="9"/>
        <v>No</v>
      </c>
      <c r="S63" s="57" t="str">
        <f t="shared" si="10"/>
        <v/>
      </c>
      <c r="T63" s="57" t="str">
        <f t="shared" si="11"/>
        <v>N</v>
      </c>
      <c r="U63" s="57" t="str">
        <f t="shared" si="12"/>
        <v/>
      </c>
      <c r="V63" s="88" t="str">
        <f t="shared" si="13"/>
        <v/>
      </c>
      <c r="W63" s="57" t="str">
        <f t="shared" si="14"/>
        <v/>
      </c>
      <c r="X63" s="91" t="str">
        <f t="shared" si="15"/>
        <v/>
      </c>
      <c r="Y63" s="58" t="str">
        <f t="shared" si="16"/>
        <v>No</v>
      </c>
      <c r="AA63" s="29" t="str">
        <f t="shared" si="17"/>
        <v>No</v>
      </c>
      <c r="AB63" s="29" t="str">
        <f t="shared" si="18"/>
        <v>No</v>
      </c>
      <c r="AC63" s="29" t="str">
        <f t="shared" si="19"/>
        <v>No</v>
      </c>
      <c r="AE63" s="29" t="str">
        <f t="shared" si="20"/>
        <v/>
      </c>
      <c r="AF63" s="29" t="str">
        <f t="shared" si="21"/>
        <v/>
      </c>
      <c r="AG63" s="29" t="str">
        <f t="shared" si="22"/>
        <v/>
      </c>
      <c r="AI63" s="33">
        <f>IF(C63="Yes",IF(Indicators!E63&lt;&gt;"", Indicators!E63,""),"")</f>
        <v>43.373494000000001</v>
      </c>
      <c r="AJ63" s="33">
        <f t="shared" si="23"/>
        <v>47.599999999999994</v>
      </c>
      <c r="AK63" s="62" t="str">
        <f>IF(Parameters!B$5="Percentile", IF(AJ63&lt;Parameters!C$5, "Y", "N"), IF(AI63&lt;Parameters!C$5, "Y", "N"))</f>
        <v>Y</v>
      </c>
      <c r="AL63" s="33" t="str">
        <f>IF(C63="Yes", IF(Indicators!W63&lt;&gt;"", Indicators!W63, ""),"")</f>
        <v/>
      </c>
      <c r="AM63" s="33" t="str">
        <f t="shared" si="24"/>
        <v/>
      </c>
      <c r="AN63" s="33" t="str">
        <f>IF(AL63&lt;&gt;"", IF(Parameters!B$6="Percentile", IF(AM63&lt;Parameters!C$6, "Y", "N"), IF(AL63&lt;Parameters!C$6, "Y", "N")),"")</f>
        <v/>
      </c>
      <c r="AO63" s="47" t="str">
        <f t="shared" si="25"/>
        <v>Y</v>
      </c>
      <c r="AQ63" s="33">
        <f>IF(C63="Yes", IF(Indicators!N63&lt;&gt;"", Indicators!N63,""),"")</f>
        <v>103.7356322</v>
      </c>
      <c r="AR63" s="33">
        <f t="shared" si="26"/>
        <v>31.5</v>
      </c>
      <c r="AS63" s="48" t="str">
        <f>IF(Parameters!B$7="Percentile", IF(AR63&lt;Parameters!C$7, "Y", "N"), IF(AQ63&lt;Parameters!C$7, "Y", "N"))</f>
        <v>N</v>
      </c>
      <c r="AU63" s="33">
        <f>IF(C63="Yes", IF(Indicators!X63&lt;&gt;"", Indicators!X63,""),"")</f>
        <v>7.87</v>
      </c>
      <c r="AV63" s="33">
        <f t="shared" si="27"/>
        <v>90</v>
      </c>
      <c r="AW63" s="48" t="str">
        <f>IF(Parameters!B$8="Percentile", IF(AV63&lt;Parameters!C$8, "Y", "N"), IF(AU63&gt;Parameters!C$8, "Y", "N"))</f>
        <v>N</v>
      </c>
      <c r="AY63" s="71" t="str">
        <f>IF(Indicators!F63&lt;&gt;"", IF(Indicators!F63&lt;Parameters!F$5, "Y", "N"), "")</f>
        <v>Y</v>
      </c>
      <c r="AZ63" s="71" t="str">
        <f>IF(Indicators!G63&lt;&gt;"", IF(Indicators!G63&lt;Parameters!G$5, "Y", "N"), "")</f>
        <v>N</v>
      </c>
      <c r="BA63" s="71" t="str">
        <f>IF(Indicators!H63&lt;&gt;"", IF(Indicators!H63&lt;Parameters!H$5, "Y", "N"), "")</f>
        <v/>
      </c>
      <c r="BB63" s="71" t="str">
        <f>IF(Indicators!I63&lt;&gt;"", IF(Indicators!I63&lt;Parameters!I$5, "Y", "N"), "")</f>
        <v/>
      </c>
      <c r="BC63" s="71" t="str">
        <f>IF(Indicators!J63&lt;&gt;"", IF(Indicators!J63&lt;Parameters!J$5, "Y", "N"), "")</f>
        <v/>
      </c>
      <c r="BD63" s="71" t="str">
        <f>IF(Indicators!K63&lt;&gt;"", IF(Indicators!K63&lt;Parameters!K$5, "Y", "N"), "")</f>
        <v/>
      </c>
      <c r="BE63" s="71" t="str">
        <f>IF(Indicators!L63&lt;&gt;"", IF(Indicators!L63&lt;Parameters!L$5, "Y", "N"), "")</f>
        <v/>
      </c>
      <c r="BF63" s="71" t="str">
        <f>IF(Indicators!M63&lt;&gt;"", IF(Indicators!M63&lt;Parameters!M$5, "Y", "N"), "")</f>
        <v>Y</v>
      </c>
      <c r="BG63" s="29" t="str">
        <f>IF(Indicators!Q63&lt;&gt;"", IF(Indicators!Q63&lt;Parameters!H$6, "Y", "N"), "")</f>
        <v/>
      </c>
      <c r="BH63" s="29">
        <f t="shared" si="28"/>
        <v>2</v>
      </c>
      <c r="BI63" s="47" t="str">
        <f>IF(K63="No",IF(BH63&gt;=Parameters!C$12, "Y", "N"), "")</f>
        <v>Y</v>
      </c>
      <c r="BK63" s="78">
        <f>IF(AND($BI63="Y", Indicators!O63&lt;&gt;""), _xlfn.PERCENTRANK.EXC(Indicators!O$2:O$210, Indicators!O63)*100, "")</f>
        <v>34.799999999999997</v>
      </c>
      <c r="BL63" s="78">
        <f>IF(AND($BI63="Y", Indicators!P63&lt;&gt;""), _xlfn.PERCENTRANK.EXC(Indicators!P$2:P$210, Indicators!P63)*100, "")</f>
        <v>98.6</v>
      </c>
      <c r="BM63" s="78" t="str">
        <f>IF(AND($BI63="Y", Indicators!Q63&lt;&gt;""), _xlfn.PERCENTRANK.EXC(Indicators!Q$2:Q$210, Indicators!Q63)*100, "")</f>
        <v/>
      </c>
      <c r="BN63" s="78" t="str">
        <f>IF(AND($BI63="Y", Indicators!R63&lt;&gt;""), _xlfn.PERCENTRANK.EXC(Indicators!R$2:R$210, Indicators!R63)*100, "")</f>
        <v/>
      </c>
      <c r="BO63" s="78" t="str">
        <f>IF(AND($BI63="Y", Indicators!S63&lt;&gt;""), _xlfn.PERCENTRANK.EXC(Indicators!S$2:S$210, Indicators!S63)*100, "")</f>
        <v/>
      </c>
      <c r="BP63" s="78" t="str">
        <f>IF(AND($BI63="Y", Indicators!T63&lt;&gt;""), _xlfn.PERCENTRANK.EXC(Indicators!T$2:T$210, Indicators!T63)*100, "")</f>
        <v/>
      </c>
      <c r="BQ63" s="78" t="str">
        <f>IF(AND($BI63="Y", Indicators!U63&lt;&gt;""), _xlfn.PERCENTRANK.EXC(Indicators!U$2:U$210, Indicators!U63)*100, "")</f>
        <v/>
      </c>
      <c r="BR63" s="78">
        <f>IF(AND($BI63="Y", Indicators!V63&lt;&gt;""), _xlfn.PERCENTRANK.EXC(Indicators!V$2:V$210, Indicators!V63)*100, "")</f>
        <v>32.300000000000004</v>
      </c>
      <c r="BS63" s="81">
        <f t="shared" si="29"/>
        <v>0</v>
      </c>
      <c r="BT63" s="84" t="str">
        <f>IF(BI63="Y", IF(BS63&gt;=Parameters!C$13, "Y", "N"), "")</f>
        <v>N</v>
      </c>
      <c r="BU63" s="29"/>
      <c r="BV63" s="33" t="str">
        <f>IF(BT63="Y", Indicators!X63, "")</f>
        <v/>
      </c>
      <c r="BW63" s="47" t="str">
        <f>IF(BV63&lt;&gt;"", IF(BV63&gt;Parameters!C$14,"Y", "N"), "")</f>
        <v/>
      </c>
      <c r="BY63" s="72" t="str">
        <f>IF(Indicators!F63&lt;&gt;"", IF(Indicators!F63&lt;Parameters!F$18, "Y", "N"), "")</f>
        <v>N</v>
      </c>
      <c r="BZ63" s="72" t="str">
        <f>IF(Indicators!G63&lt;&gt;"", IF(Indicators!G63&lt;Parameters!G$18, "Y", "N"), "")</f>
        <v>N</v>
      </c>
      <c r="CA63" s="72" t="str">
        <f>IF(Indicators!H63&lt;&gt;"", IF(Indicators!H63&lt;Parameters!H$18, "Y", "N"), "")</f>
        <v/>
      </c>
      <c r="CB63" s="72" t="str">
        <f>IF(Indicators!I63&lt;&gt;"", IF(Indicators!I63&lt;Parameters!I$18, "Y", "N"), "")</f>
        <v/>
      </c>
      <c r="CC63" s="72" t="str">
        <f>IF(Indicators!J63&lt;&gt;"", IF(Indicators!J63&lt;Parameters!J$18, "Y", "N"), "")</f>
        <v/>
      </c>
      <c r="CD63" s="72" t="str">
        <f>IF(Indicators!K63&lt;&gt;"", IF(Indicators!K63&lt;Parameters!K$18, "Y", "N"), "")</f>
        <v/>
      </c>
      <c r="CE63" s="72" t="str">
        <f>IF(Indicators!L63&lt;&gt;"", IF(Indicators!L63&lt;Parameters!L$18, "Y", "N"), "")</f>
        <v/>
      </c>
      <c r="CF63" s="72" t="str">
        <f>IF(Indicators!M63&lt;&gt;"", IF(Indicators!M63&lt;Parameters!M$18, "Y", "N"), "")</f>
        <v>N</v>
      </c>
      <c r="CG63" s="29" t="str">
        <f>IF(Indicators!Q63&lt;&gt;"", IF(Indicators!Q63&lt;Parameters!H$19, "Y", "N"), "")</f>
        <v/>
      </c>
      <c r="CH63" s="29">
        <f t="shared" si="30"/>
        <v>0</v>
      </c>
      <c r="CI63" s="47" t="str">
        <f>IF(AND(K63="No",R63="No"),IF(CH63&gt;=Parameters!C$18, "Y", "N"), "")</f>
        <v>N</v>
      </c>
      <c r="CJ63" s="29"/>
      <c r="CK63" s="29" t="str">
        <f>IF(AND($CI63="Y", Indicators!O63&lt;&gt;""), IF(Indicators!O63&lt;Parameters!F$20, "Y", "N"),"")</f>
        <v/>
      </c>
      <c r="CL63" s="29" t="str">
        <f>IF(AND($CI63="Y", Indicators!P63&lt;&gt;""), IF(Indicators!P63&lt;Parameters!G$20, "Y", "N"),"")</f>
        <v/>
      </c>
      <c r="CM63" s="29" t="str">
        <f>IF(AND($CI63="Y", Indicators!Q63&lt;&gt;""), IF(Indicators!Q63&lt;Parameters!H$20, "Y", "N"),"")</f>
        <v/>
      </c>
      <c r="CN63" s="29" t="str">
        <f>IF(AND($CI63="Y", Indicators!R63&lt;&gt;""), IF(Indicators!R63&lt;Parameters!I$20, "Y", "N"),"")</f>
        <v/>
      </c>
      <c r="CO63" s="29" t="str">
        <f>IF(AND($CI63="Y", Indicators!S63&lt;&gt;""), IF(Indicators!S63&lt;Parameters!J$20, "Y", "N"),"")</f>
        <v/>
      </c>
      <c r="CP63" s="29" t="str">
        <f>IF(AND($CI63="Y", Indicators!T63&lt;&gt;""), IF(Indicators!T63&lt;Parameters!K$20, "Y", "N"),"")</f>
        <v/>
      </c>
      <c r="CQ63" s="29" t="str">
        <f>IF(AND($CI63="Y", Indicators!U63&lt;&gt;""), IF(Indicators!U63&lt;Parameters!L$20, "Y", "N"),"")</f>
        <v/>
      </c>
      <c r="CR63" s="29" t="str">
        <f>IF(AND($CI63="Y", Indicators!V63&lt;&gt;""), IF(Indicators!V63&lt;Parameters!M$20, "Y", "N"),"")</f>
        <v/>
      </c>
      <c r="CS63" s="81" t="str">
        <f t="shared" si="31"/>
        <v/>
      </c>
      <c r="CT63" s="84" t="str">
        <f>IF(CI63="Y", IF(CS63&gt;=Parameters!C$19, "Y", "N"), "")</f>
        <v/>
      </c>
      <c r="CU63" s="29" t="str">
        <f>IF($H63="Yes",#REF!, "")</f>
        <v/>
      </c>
      <c r="CV63" s="78" t="str">
        <f>IF(CT63="Y", Indicators!X63, "")</f>
        <v/>
      </c>
      <c r="CW63" s="34" t="str">
        <f>IF(CV63&lt;&gt;"",IF(CV63&gt;Parameters!C82,"Y","N"), "")</f>
        <v/>
      </c>
      <c r="CY63" s="33" t="str">
        <f>IF($K63="Yes", IF(Indicators!F63&lt;&gt;"", Indicators!F63, ""), "")</f>
        <v/>
      </c>
      <c r="CZ63" s="33" t="str">
        <f>IF($K63="Yes", IF(Indicators!G63&lt;&gt;"", Indicators!G63, ""), "")</f>
        <v/>
      </c>
      <c r="DA63" s="33" t="str">
        <f>IF($K63="Yes", IF(Indicators!H63&lt;&gt;"", Indicators!H63, ""), "")</f>
        <v/>
      </c>
      <c r="DB63" s="33" t="str">
        <f>IF($K63="Yes", IF(Indicators!I63&lt;&gt;"", Indicators!I63, ""), "")</f>
        <v/>
      </c>
      <c r="DC63" s="33" t="str">
        <f>IF($K63="Yes", IF(Indicators!J63&lt;&gt;"", Indicators!J63, ""), "")</f>
        <v/>
      </c>
      <c r="DD63" s="33" t="str">
        <f>IF($K63="Yes", IF(Indicators!K63&lt;&gt;"", Indicators!K63, ""), "")</f>
        <v/>
      </c>
      <c r="DE63" s="33" t="str">
        <f>IF($K63="Yes", IF(Indicators!L63&lt;&gt;"", Indicators!L63, ""), "")</f>
        <v/>
      </c>
      <c r="DF63" s="33" t="str">
        <f>IF($K63="Yes", IF(Indicators!M63&lt;&gt;"", Indicators!M63, ""), "")</f>
        <v/>
      </c>
      <c r="DH63" s="33" t="str">
        <f>IF($K63="Yes", IF(Indicators!W63&lt;&gt;"", Indicators!W63, ""), "")</f>
        <v/>
      </c>
      <c r="DJ63" s="33" t="str">
        <f>IF($K63="Yes", IF(Indicators!O63&lt;&gt;"", Indicators!O63, ""), "")</f>
        <v/>
      </c>
      <c r="DK63" s="33" t="str">
        <f>IF($K63="Yes", IF(Indicators!P63&lt;&gt;"", Indicators!P63, ""), "")</f>
        <v/>
      </c>
      <c r="DL63" s="33" t="str">
        <f>IF($K63="Yes", IF(Indicators!Q63&lt;&gt;"", Indicators!Q63, ""), "")</f>
        <v/>
      </c>
      <c r="DM63" s="33" t="str">
        <f>IF($K63="Yes", IF(Indicators!R63&lt;&gt;"", Indicators!R63, ""), "")</f>
        <v/>
      </c>
      <c r="DN63" s="33" t="str">
        <f>IF($K63="Yes", IF(Indicators!S63&lt;&gt;"", Indicators!S63, ""), "")</f>
        <v/>
      </c>
      <c r="DO63" s="33" t="str">
        <f>IF($K63="Yes", IF(Indicators!T63&lt;&gt;"", Indicators!T63, ""), "")</f>
        <v/>
      </c>
      <c r="DP63" s="33" t="str">
        <f>IF($K63="Yes", IF(Indicators!U63&lt;&gt;"", Indicators!U63, ""), "")</f>
        <v/>
      </c>
      <c r="DQ63" s="33" t="str">
        <f>IF($K63="Yes", IF(Indicators!V63&lt;&gt;"", Indicators!V63, ""), "")</f>
        <v/>
      </c>
      <c r="DS63" s="29" t="str">
        <f>IF($K63="Yes", IF(Indicators!X63&lt;&gt;"", Indicators!X63, ""), "")</f>
        <v/>
      </c>
    </row>
    <row r="64" spans="1:123" x14ac:dyDescent="0.25">
      <c r="A64" s="56" t="str">
        <f>Indicators!A64</f>
        <v>District1016</v>
      </c>
      <c r="B64" s="56" t="str">
        <f>Indicators!B64</f>
        <v>School 7</v>
      </c>
      <c r="C64" s="57" t="str">
        <f>Indicators!D64</f>
        <v>Yes</v>
      </c>
      <c r="D64" s="64">
        <f>IF(AK64="Y", IF(Parameters!B$5="Percentile", Identification!AJ64,Identification!AI64), "")</f>
        <v>31.3868613</v>
      </c>
      <c r="E64" s="64" t="str">
        <f>IF(AN64="Y", IF(Parameters!B$6="Percentile", AM64, AL64), "")</f>
        <v/>
      </c>
      <c r="F64" s="57" t="str">
        <f t="shared" si="0"/>
        <v>Y</v>
      </c>
      <c r="G64" s="64">
        <f>IF(AND(F64="Y", AS64="Y"), IF(Parameters!B$7="Percentile", AR64,AQ64), "")</f>
        <v>7.5</v>
      </c>
      <c r="H64" s="57" t="str">
        <f t="shared" si="1"/>
        <v>Y</v>
      </c>
      <c r="I64" s="64">
        <f>IF(AND(H64="Y", AW64="Y"), IF(Parameters!B$7="Percentile", AV64,AU64), "")</f>
        <v>3.4000000000000057</v>
      </c>
      <c r="J64" s="65" t="str">
        <f t="shared" si="2"/>
        <v>Y</v>
      </c>
      <c r="K64" s="57" t="str">
        <f t="shared" si="3"/>
        <v>Yes</v>
      </c>
      <c r="L64" s="87" t="str">
        <f t="shared" si="4"/>
        <v/>
      </c>
      <c r="M64" s="57" t="str">
        <f>Identification!BI64</f>
        <v/>
      </c>
      <c r="N64" s="87" t="str">
        <f t="shared" si="5"/>
        <v/>
      </c>
      <c r="O64" s="88" t="str">
        <f t="shared" si="6"/>
        <v/>
      </c>
      <c r="P64" s="57" t="str">
        <f t="shared" si="7"/>
        <v/>
      </c>
      <c r="Q64" s="57" t="str">
        <f t="shared" si="8"/>
        <v/>
      </c>
      <c r="R64" s="57" t="str">
        <f t="shared" si="9"/>
        <v>No</v>
      </c>
      <c r="S64" s="57" t="str">
        <f t="shared" si="10"/>
        <v/>
      </c>
      <c r="T64" s="57" t="str">
        <f t="shared" si="11"/>
        <v/>
      </c>
      <c r="U64" s="57" t="str">
        <f t="shared" si="12"/>
        <v/>
      </c>
      <c r="V64" s="88" t="str">
        <f t="shared" si="13"/>
        <v/>
      </c>
      <c r="W64" s="57" t="str">
        <f t="shared" si="14"/>
        <v/>
      </c>
      <c r="X64" s="91" t="str">
        <f t="shared" si="15"/>
        <v/>
      </c>
      <c r="Y64" s="58" t="str">
        <f t="shared" si="16"/>
        <v>No</v>
      </c>
      <c r="AA64" s="29" t="str">
        <f t="shared" si="17"/>
        <v>Yes</v>
      </c>
      <c r="AB64" s="29" t="str">
        <f t="shared" si="18"/>
        <v>No</v>
      </c>
      <c r="AC64" s="29" t="str">
        <f t="shared" si="19"/>
        <v>No</v>
      </c>
      <c r="AE64" s="29" t="str">
        <f t="shared" si="20"/>
        <v/>
      </c>
      <c r="AF64" s="29" t="str">
        <f t="shared" si="21"/>
        <v/>
      </c>
      <c r="AG64" s="29" t="str">
        <f t="shared" si="22"/>
        <v/>
      </c>
      <c r="AI64" s="33">
        <f>IF(C64="Yes",IF(Indicators!E64&lt;&gt;"", Indicators!E64,""),"")</f>
        <v>31.3868613</v>
      </c>
      <c r="AJ64" s="33">
        <f t="shared" si="23"/>
        <v>14.899999999999999</v>
      </c>
      <c r="AK64" s="62" t="str">
        <f>IF(Parameters!B$5="Percentile", IF(AJ64&lt;Parameters!C$5, "Y", "N"), IF(AI64&lt;Parameters!C$5, "Y", "N"))</f>
        <v>Y</v>
      </c>
      <c r="AL64" s="33" t="str">
        <f>IF(C64="Yes", IF(Indicators!W64&lt;&gt;"", Indicators!W64, ""),"")</f>
        <v/>
      </c>
      <c r="AM64" s="33" t="str">
        <f t="shared" si="24"/>
        <v/>
      </c>
      <c r="AN64" s="33" t="str">
        <f>IF(AL64&lt;&gt;"", IF(Parameters!B$6="Percentile", IF(AM64&lt;Parameters!C$6, "Y", "N"), IF(AL64&lt;Parameters!C$6, "Y", "N")),"")</f>
        <v/>
      </c>
      <c r="AO64" s="47" t="str">
        <f t="shared" si="25"/>
        <v>Y</v>
      </c>
      <c r="AQ64" s="33">
        <f>IF(C64="Yes", IF(Indicators!N64&lt;&gt;"", Indicators!N64,""),"")</f>
        <v>89.285714299999995</v>
      </c>
      <c r="AR64" s="33">
        <f t="shared" si="26"/>
        <v>7.5</v>
      </c>
      <c r="AS64" s="48" t="str">
        <f>IF(Parameters!B$7="Percentile", IF(AR64&lt;Parameters!C$7, "Y", "N"), IF(AQ64&lt;Parameters!C$7, "Y", "N"))</f>
        <v>Y</v>
      </c>
      <c r="AU64" s="33">
        <f>IF(C64="Yes", IF(Indicators!X64&lt;&gt;"", Indicators!X64,""),"")</f>
        <v>39.340000000000003</v>
      </c>
      <c r="AV64" s="33">
        <f t="shared" si="27"/>
        <v>3.4000000000000057</v>
      </c>
      <c r="AW64" s="48" t="str">
        <f>IF(Parameters!B$8="Percentile", IF(AV64&lt;Parameters!C$8, "Y", "N"), IF(AU64&gt;Parameters!C$8, "Y", "N"))</f>
        <v>Y</v>
      </c>
      <c r="AY64" s="71" t="str">
        <f>IF(Indicators!F64&lt;&gt;"", IF(Indicators!F64&lt;Parameters!F$5, "Y", "N"), "")</f>
        <v/>
      </c>
      <c r="AZ64" s="71" t="str">
        <f>IF(Indicators!G64&lt;&gt;"", IF(Indicators!G64&lt;Parameters!G$5, "Y", "N"), "")</f>
        <v/>
      </c>
      <c r="BA64" s="71" t="str">
        <f>IF(Indicators!H64&lt;&gt;"", IF(Indicators!H64&lt;Parameters!H$5, "Y", "N"), "")</f>
        <v/>
      </c>
      <c r="BB64" s="71" t="str">
        <f>IF(Indicators!I64&lt;&gt;"", IF(Indicators!I64&lt;Parameters!I$5, "Y", "N"), "")</f>
        <v/>
      </c>
      <c r="BC64" s="71" t="str">
        <f>IF(Indicators!J64&lt;&gt;"", IF(Indicators!J64&lt;Parameters!J$5, "Y", "N"), "")</f>
        <v/>
      </c>
      <c r="BD64" s="71" t="str">
        <f>IF(Indicators!K64&lt;&gt;"", IF(Indicators!K64&lt;Parameters!K$5, "Y", "N"), "")</f>
        <v/>
      </c>
      <c r="BE64" s="71" t="str">
        <f>IF(Indicators!L64&lt;&gt;"", IF(Indicators!L64&lt;Parameters!L$5, "Y", "N"), "")</f>
        <v/>
      </c>
      <c r="BF64" s="71" t="str">
        <f>IF(Indicators!M64&lt;&gt;"", IF(Indicators!M64&lt;Parameters!M$5, "Y", "N"), "")</f>
        <v>Y</v>
      </c>
      <c r="BG64" s="29" t="str">
        <f>IF(Indicators!Q64&lt;&gt;"", IF(Indicators!Q64&lt;Parameters!H$6, "Y", "N"), "")</f>
        <v/>
      </c>
      <c r="BH64" s="29">
        <f t="shared" si="28"/>
        <v>1</v>
      </c>
      <c r="BI64" s="47" t="str">
        <f>IF(K64="No",IF(BH64&gt;=Parameters!C$12, "Y", "N"), "")</f>
        <v/>
      </c>
      <c r="BK64" s="78" t="str">
        <f>IF(AND($BI64="Y", Indicators!O64&lt;&gt;""), _xlfn.PERCENTRANK.EXC(Indicators!O$2:O$210, Indicators!O64)*100, "")</f>
        <v/>
      </c>
      <c r="BL64" s="78" t="str">
        <f>IF(AND($BI64="Y", Indicators!P64&lt;&gt;""), _xlfn.PERCENTRANK.EXC(Indicators!P$2:P$210, Indicators!P64)*100, "")</f>
        <v/>
      </c>
      <c r="BM64" s="78" t="str">
        <f>IF(AND($BI64="Y", Indicators!Q64&lt;&gt;""), _xlfn.PERCENTRANK.EXC(Indicators!Q$2:Q$210, Indicators!Q64)*100, "")</f>
        <v/>
      </c>
      <c r="BN64" s="78" t="str">
        <f>IF(AND($BI64="Y", Indicators!R64&lt;&gt;""), _xlfn.PERCENTRANK.EXC(Indicators!R$2:R$210, Indicators!R64)*100, "")</f>
        <v/>
      </c>
      <c r="BO64" s="78" t="str">
        <f>IF(AND($BI64="Y", Indicators!S64&lt;&gt;""), _xlfn.PERCENTRANK.EXC(Indicators!S$2:S$210, Indicators!S64)*100, "")</f>
        <v/>
      </c>
      <c r="BP64" s="78" t="str">
        <f>IF(AND($BI64="Y", Indicators!T64&lt;&gt;""), _xlfn.PERCENTRANK.EXC(Indicators!T$2:T$210, Indicators!T64)*100, "")</f>
        <v/>
      </c>
      <c r="BQ64" s="78" t="str">
        <f>IF(AND($BI64="Y", Indicators!U64&lt;&gt;""), _xlfn.PERCENTRANK.EXC(Indicators!U$2:U$210, Indicators!U64)*100, "")</f>
        <v/>
      </c>
      <c r="BR64" s="78" t="str">
        <f>IF(AND($BI64="Y", Indicators!V64&lt;&gt;""), _xlfn.PERCENTRANK.EXC(Indicators!V$2:V$210, Indicators!V64)*100, "")</f>
        <v/>
      </c>
      <c r="BS64" s="81" t="str">
        <f t="shared" si="29"/>
        <v/>
      </c>
      <c r="BT64" s="84" t="str">
        <f>IF(BI64="Y", IF(BS64&gt;=Parameters!C$13, "Y", "N"), "")</f>
        <v/>
      </c>
      <c r="BU64" s="29"/>
      <c r="BV64" s="33" t="str">
        <f>IF(BT64="Y", Indicators!X64, "")</f>
        <v/>
      </c>
      <c r="BW64" s="47" t="str">
        <f>IF(BV64&lt;&gt;"", IF(BV64&gt;Parameters!C$14,"Y", "N"), "")</f>
        <v/>
      </c>
      <c r="BY64" s="72" t="str">
        <f>IF(Indicators!F64&lt;&gt;"", IF(Indicators!F64&lt;Parameters!F$18, "Y", "N"), "")</f>
        <v/>
      </c>
      <c r="BZ64" s="72" t="str">
        <f>IF(Indicators!G64&lt;&gt;"", IF(Indicators!G64&lt;Parameters!G$18, "Y", "N"), "")</f>
        <v/>
      </c>
      <c r="CA64" s="72" t="str">
        <f>IF(Indicators!H64&lt;&gt;"", IF(Indicators!H64&lt;Parameters!H$18, "Y", "N"), "")</f>
        <v/>
      </c>
      <c r="CB64" s="72" t="str">
        <f>IF(Indicators!I64&lt;&gt;"", IF(Indicators!I64&lt;Parameters!I$18, "Y", "N"), "")</f>
        <v/>
      </c>
      <c r="CC64" s="72" t="str">
        <f>IF(Indicators!J64&lt;&gt;"", IF(Indicators!J64&lt;Parameters!J$18, "Y", "N"), "")</f>
        <v/>
      </c>
      <c r="CD64" s="72" t="str">
        <f>IF(Indicators!K64&lt;&gt;"", IF(Indicators!K64&lt;Parameters!K$18, "Y", "N"), "")</f>
        <v/>
      </c>
      <c r="CE64" s="72" t="str">
        <f>IF(Indicators!L64&lt;&gt;"", IF(Indicators!L64&lt;Parameters!L$18, "Y", "N"), "")</f>
        <v/>
      </c>
      <c r="CF64" s="72" t="str">
        <f>IF(Indicators!M64&lt;&gt;"", IF(Indicators!M64&lt;Parameters!M$18, "Y", "N"), "")</f>
        <v>Y</v>
      </c>
      <c r="CG64" s="29" t="str">
        <f>IF(Indicators!Q64&lt;&gt;"", IF(Indicators!Q64&lt;Parameters!H$19, "Y", "N"), "")</f>
        <v/>
      </c>
      <c r="CH64" s="29">
        <f t="shared" si="30"/>
        <v>1</v>
      </c>
      <c r="CI64" s="47" t="str">
        <f>IF(AND(K64="No",R64="No"),IF(CH64&gt;=Parameters!C$18, "Y", "N"), "")</f>
        <v/>
      </c>
      <c r="CJ64" s="29"/>
      <c r="CK64" s="29" t="str">
        <f>IF(AND($CI64="Y", Indicators!O64&lt;&gt;""), IF(Indicators!O64&lt;Parameters!F$20, "Y", "N"),"")</f>
        <v/>
      </c>
      <c r="CL64" s="29" t="str">
        <f>IF(AND($CI64="Y", Indicators!P64&lt;&gt;""), IF(Indicators!P64&lt;Parameters!G$20, "Y", "N"),"")</f>
        <v/>
      </c>
      <c r="CM64" s="29" t="str">
        <f>IF(AND($CI64="Y", Indicators!Q64&lt;&gt;""), IF(Indicators!Q64&lt;Parameters!H$20, "Y", "N"),"")</f>
        <v/>
      </c>
      <c r="CN64" s="29" t="str">
        <f>IF(AND($CI64="Y", Indicators!R64&lt;&gt;""), IF(Indicators!R64&lt;Parameters!I$20, "Y", "N"),"")</f>
        <v/>
      </c>
      <c r="CO64" s="29" t="str">
        <f>IF(AND($CI64="Y", Indicators!S64&lt;&gt;""), IF(Indicators!S64&lt;Parameters!J$20, "Y", "N"),"")</f>
        <v/>
      </c>
      <c r="CP64" s="29" t="str">
        <f>IF(AND($CI64="Y", Indicators!T64&lt;&gt;""), IF(Indicators!T64&lt;Parameters!K$20, "Y", "N"),"")</f>
        <v/>
      </c>
      <c r="CQ64" s="29" t="str">
        <f>IF(AND($CI64="Y", Indicators!U64&lt;&gt;""), IF(Indicators!U64&lt;Parameters!L$20, "Y", "N"),"")</f>
        <v/>
      </c>
      <c r="CR64" s="29" t="str">
        <f>IF(AND($CI64="Y", Indicators!V64&lt;&gt;""), IF(Indicators!V64&lt;Parameters!M$20, "Y", "N"),"")</f>
        <v/>
      </c>
      <c r="CS64" s="81" t="str">
        <f t="shared" si="31"/>
        <v/>
      </c>
      <c r="CT64" s="84" t="str">
        <f>IF(CI64="Y", IF(CS64&gt;=Parameters!C$19, "Y", "N"), "")</f>
        <v/>
      </c>
      <c r="CU64" s="29" t="str">
        <f>IF($H64="Yes",#REF!, "")</f>
        <v/>
      </c>
      <c r="CV64" s="78" t="str">
        <f>IF(CT64="Y", Indicators!X64, "")</f>
        <v/>
      </c>
      <c r="CW64" s="34" t="str">
        <f>IF(CV64&lt;&gt;"",IF(CV64&gt;Parameters!C83,"Y","N"), "")</f>
        <v/>
      </c>
      <c r="CY64" s="33" t="str">
        <f>IF($K64="Yes", IF(Indicators!F64&lt;&gt;"", Indicators!F64, ""), "")</f>
        <v/>
      </c>
      <c r="CZ64" s="33" t="str">
        <f>IF($K64="Yes", IF(Indicators!G64&lt;&gt;"", Indicators!G64, ""), "")</f>
        <v/>
      </c>
      <c r="DA64" s="33" t="str">
        <f>IF($K64="Yes", IF(Indicators!H64&lt;&gt;"", Indicators!H64, ""), "")</f>
        <v/>
      </c>
      <c r="DB64" s="33" t="str">
        <f>IF($K64="Yes", IF(Indicators!I64&lt;&gt;"", Indicators!I64, ""), "")</f>
        <v/>
      </c>
      <c r="DC64" s="33" t="str">
        <f>IF($K64="Yes", IF(Indicators!J64&lt;&gt;"", Indicators!J64, ""), "")</f>
        <v/>
      </c>
      <c r="DD64" s="33" t="str">
        <f>IF($K64="Yes", IF(Indicators!K64&lt;&gt;"", Indicators!K64, ""), "")</f>
        <v/>
      </c>
      <c r="DE64" s="33" t="str">
        <f>IF($K64="Yes", IF(Indicators!L64&lt;&gt;"", Indicators!L64, ""), "")</f>
        <v/>
      </c>
      <c r="DF64" s="33">
        <f>IF($K64="Yes", IF(Indicators!M64&lt;&gt;"", Indicators!M64, ""), "")</f>
        <v>31.2</v>
      </c>
      <c r="DH64" s="33" t="str">
        <f>IF($K64="Yes", IF(Indicators!W64&lt;&gt;"", Indicators!W64, ""), "")</f>
        <v/>
      </c>
      <c r="DJ64" s="33" t="str">
        <f>IF($K64="Yes", IF(Indicators!O64&lt;&gt;"", Indicators!O64, ""), "")</f>
        <v/>
      </c>
      <c r="DK64" s="33" t="str">
        <f>IF($K64="Yes", IF(Indicators!P64&lt;&gt;"", Indicators!P64, ""), "")</f>
        <v/>
      </c>
      <c r="DL64" s="33" t="str">
        <f>IF($K64="Yes", IF(Indicators!Q64&lt;&gt;"", Indicators!Q64, ""), "")</f>
        <v/>
      </c>
      <c r="DM64" s="33" t="str">
        <f>IF($K64="Yes", IF(Indicators!R64&lt;&gt;"", Indicators!R64, ""), "")</f>
        <v/>
      </c>
      <c r="DN64" s="33" t="str">
        <f>IF($K64="Yes", IF(Indicators!S64&lt;&gt;"", Indicators!S64, ""), "")</f>
        <v/>
      </c>
      <c r="DO64" s="33" t="str">
        <f>IF($K64="Yes", IF(Indicators!T64&lt;&gt;"", Indicators!T64, ""), "")</f>
        <v/>
      </c>
      <c r="DP64" s="33" t="str">
        <f>IF($K64="Yes", IF(Indicators!U64&lt;&gt;"", Indicators!U64, ""), "")</f>
        <v/>
      </c>
      <c r="DQ64" s="33">
        <f>IF($K64="Yes", IF(Indicators!V64&lt;&gt;"", Indicators!V64, ""), "")</f>
        <v>91.666666699999993</v>
      </c>
      <c r="DS64" s="29">
        <f>IF($K64="Yes", IF(Indicators!X64&lt;&gt;"", Indicators!X64, ""), "")</f>
        <v>39.340000000000003</v>
      </c>
    </row>
    <row r="65" spans="1:123" x14ac:dyDescent="0.25">
      <c r="A65" s="56" t="str">
        <f>Indicators!A65</f>
        <v>District1017</v>
      </c>
      <c r="B65" s="56" t="str">
        <f>Indicators!B65</f>
        <v>School 1</v>
      </c>
      <c r="C65" s="57" t="str">
        <f>Indicators!D65</f>
        <v>No</v>
      </c>
      <c r="D65" s="64" t="str">
        <f>IF(AK65="Y", IF(Parameters!B$5="Percentile", Identification!AJ65,Identification!AI65), "")</f>
        <v/>
      </c>
      <c r="E65" s="64" t="str">
        <f>IF(AN65="Y", IF(Parameters!B$6="Percentile", AM65, AL65), "")</f>
        <v/>
      </c>
      <c r="F65" s="57" t="str">
        <f t="shared" si="0"/>
        <v/>
      </c>
      <c r="G65" s="64" t="str">
        <f>IF(AND(F65="Y", AS65="Y"), IF(Parameters!B$7="Percentile", AR65,AQ65), "")</f>
        <v/>
      </c>
      <c r="H65" s="57" t="str">
        <f t="shared" si="1"/>
        <v/>
      </c>
      <c r="I65" s="64" t="str">
        <f>IF(AND(H65="Y", AW65="Y"), IF(Parameters!B$7="Percentile", AV65,AU65), "")</f>
        <v/>
      </c>
      <c r="J65" s="65" t="str">
        <f t="shared" si="2"/>
        <v/>
      </c>
      <c r="K65" s="57" t="str">
        <f t="shared" si="3"/>
        <v>No</v>
      </c>
      <c r="L65" s="87" t="str">
        <f t="shared" si="4"/>
        <v/>
      </c>
      <c r="M65" s="57" t="str">
        <f>Identification!BI65</f>
        <v>N</v>
      </c>
      <c r="N65" s="87" t="str">
        <f t="shared" si="5"/>
        <v/>
      </c>
      <c r="O65" s="88" t="str">
        <f t="shared" si="6"/>
        <v/>
      </c>
      <c r="P65" s="57" t="str">
        <f t="shared" si="7"/>
        <v/>
      </c>
      <c r="Q65" s="57" t="str">
        <f t="shared" si="8"/>
        <v/>
      </c>
      <c r="R65" s="57" t="str">
        <f t="shared" si="9"/>
        <v>No</v>
      </c>
      <c r="S65" s="57" t="str">
        <f t="shared" si="10"/>
        <v/>
      </c>
      <c r="T65" s="57" t="str">
        <f t="shared" si="11"/>
        <v>N</v>
      </c>
      <c r="U65" s="57" t="str">
        <f t="shared" si="12"/>
        <v/>
      </c>
      <c r="V65" s="88" t="str">
        <f t="shared" si="13"/>
        <v/>
      </c>
      <c r="W65" s="57" t="str">
        <f t="shared" si="14"/>
        <v/>
      </c>
      <c r="X65" s="91" t="str">
        <f t="shared" si="15"/>
        <v/>
      </c>
      <c r="Y65" s="58" t="str">
        <f t="shared" si="16"/>
        <v>No</v>
      </c>
      <c r="AA65" s="29" t="str">
        <f t="shared" si="17"/>
        <v/>
      </c>
      <c r="AB65" s="29" t="str">
        <f t="shared" si="18"/>
        <v/>
      </c>
      <c r="AC65" s="29" t="str">
        <f t="shared" si="19"/>
        <v/>
      </c>
      <c r="AE65" s="29" t="str">
        <f t="shared" si="20"/>
        <v>No</v>
      </c>
      <c r="AF65" s="29" t="str">
        <f t="shared" si="21"/>
        <v>No</v>
      </c>
      <c r="AG65" s="29" t="str">
        <f t="shared" si="22"/>
        <v>No</v>
      </c>
      <c r="AI65" s="33" t="str">
        <f>IF(C65="Yes",IF(Indicators!E65&lt;&gt;"", Indicators!E65,""),"")</f>
        <v/>
      </c>
      <c r="AJ65" s="33" t="str">
        <f t="shared" si="23"/>
        <v/>
      </c>
      <c r="AK65" s="62" t="str">
        <f>IF(Parameters!B$5="Percentile", IF(AJ65&lt;Parameters!C$5, "Y", "N"), IF(AI65&lt;Parameters!C$5, "Y", "N"))</f>
        <v>N</v>
      </c>
      <c r="AL65" s="33" t="str">
        <f>IF(C65="Yes", IF(Indicators!W65&lt;&gt;"", Indicators!W65, ""),"")</f>
        <v/>
      </c>
      <c r="AM65" s="33" t="str">
        <f t="shared" si="24"/>
        <v/>
      </c>
      <c r="AN65" s="33" t="str">
        <f>IF(AL65&lt;&gt;"", IF(Parameters!B$6="Percentile", IF(AM65&lt;Parameters!C$6, "Y", "N"), IF(AL65&lt;Parameters!C$6, "Y", "N")),"")</f>
        <v/>
      </c>
      <c r="AO65" s="47" t="str">
        <f t="shared" si="25"/>
        <v>N</v>
      </c>
      <c r="AQ65" s="33" t="str">
        <f>IF(C65="Yes", IF(Indicators!N65&lt;&gt;"", Indicators!N65,""),"")</f>
        <v/>
      </c>
      <c r="AR65" s="33" t="str">
        <f t="shared" si="26"/>
        <v/>
      </c>
      <c r="AS65" s="48" t="str">
        <f>IF(Parameters!B$7="Percentile", IF(AR65&lt;Parameters!C$7, "Y", "N"), IF(AQ65&lt;Parameters!C$7, "Y", "N"))</f>
        <v>N</v>
      </c>
      <c r="AU65" s="33" t="str">
        <f>IF(C65="Yes", IF(Indicators!X65&lt;&gt;"", Indicators!X65,""),"")</f>
        <v/>
      </c>
      <c r="AV65" s="33" t="str">
        <f t="shared" si="27"/>
        <v/>
      </c>
      <c r="AW65" s="48" t="str">
        <f>IF(Parameters!B$8="Percentile", IF(AV65&lt;Parameters!C$8, "Y", "N"), IF(AU65&gt;Parameters!C$8, "Y", "N"))</f>
        <v>N</v>
      </c>
      <c r="AY65" s="71" t="str">
        <f>IF(Indicators!F65&lt;&gt;"", IF(Indicators!F65&lt;Parameters!F$5, "Y", "N"), "")</f>
        <v>N</v>
      </c>
      <c r="AZ65" s="71" t="str">
        <f>IF(Indicators!G65&lt;&gt;"", IF(Indicators!G65&lt;Parameters!G$5, "Y", "N"), "")</f>
        <v>N</v>
      </c>
      <c r="BA65" s="71" t="str">
        <f>IF(Indicators!H65&lt;&gt;"", IF(Indicators!H65&lt;Parameters!H$5, "Y", "N"), "")</f>
        <v>N</v>
      </c>
      <c r="BB65" s="71" t="str">
        <f>IF(Indicators!I65&lt;&gt;"", IF(Indicators!I65&lt;Parameters!I$5, "Y", "N"), "")</f>
        <v/>
      </c>
      <c r="BC65" s="71" t="str">
        <f>IF(Indicators!J65&lt;&gt;"", IF(Indicators!J65&lt;Parameters!J$5, "Y", "N"), "")</f>
        <v>Y</v>
      </c>
      <c r="BD65" s="71" t="str">
        <f>IF(Indicators!K65&lt;&gt;"", IF(Indicators!K65&lt;Parameters!K$5, "Y", "N"), "")</f>
        <v/>
      </c>
      <c r="BE65" s="71" t="str">
        <f>IF(Indicators!L65&lt;&gt;"", IF(Indicators!L65&lt;Parameters!L$5, "Y", "N"), "")</f>
        <v>N</v>
      </c>
      <c r="BF65" s="71" t="str">
        <f>IF(Indicators!M65&lt;&gt;"", IF(Indicators!M65&lt;Parameters!M$5, "Y", "N"), "")</f>
        <v>N</v>
      </c>
      <c r="BG65" s="29" t="str">
        <f>IF(Indicators!Q65&lt;&gt;"", IF(Indicators!Q65&lt;Parameters!H$6, "Y", "N"), "")</f>
        <v/>
      </c>
      <c r="BH65" s="29">
        <f t="shared" si="28"/>
        <v>1</v>
      </c>
      <c r="BI65" s="47" t="str">
        <f>IF(K65="No",IF(BH65&gt;=Parameters!C$12, "Y", "N"), "")</f>
        <v>N</v>
      </c>
      <c r="BK65" s="78" t="str">
        <f>IF(AND($BI65="Y", Indicators!O65&lt;&gt;""), _xlfn.PERCENTRANK.EXC(Indicators!O$2:O$210, Indicators!O65)*100, "")</f>
        <v/>
      </c>
      <c r="BL65" s="78" t="str">
        <f>IF(AND($BI65="Y", Indicators!P65&lt;&gt;""), _xlfn.PERCENTRANK.EXC(Indicators!P$2:P$210, Indicators!P65)*100, "")</f>
        <v/>
      </c>
      <c r="BM65" s="78" t="str">
        <f>IF(AND($BI65="Y", Indicators!Q65&lt;&gt;""), _xlfn.PERCENTRANK.EXC(Indicators!Q$2:Q$210, Indicators!Q65)*100, "")</f>
        <v/>
      </c>
      <c r="BN65" s="78" t="str">
        <f>IF(AND($BI65="Y", Indicators!R65&lt;&gt;""), _xlfn.PERCENTRANK.EXC(Indicators!R$2:R$210, Indicators!R65)*100, "")</f>
        <v/>
      </c>
      <c r="BO65" s="78" t="str">
        <f>IF(AND($BI65="Y", Indicators!S65&lt;&gt;""), _xlfn.PERCENTRANK.EXC(Indicators!S$2:S$210, Indicators!S65)*100, "")</f>
        <v/>
      </c>
      <c r="BP65" s="78" t="str">
        <f>IF(AND($BI65="Y", Indicators!T65&lt;&gt;""), _xlfn.PERCENTRANK.EXC(Indicators!T$2:T$210, Indicators!T65)*100, "")</f>
        <v/>
      </c>
      <c r="BQ65" s="78" t="str">
        <f>IF(AND($BI65="Y", Indicators!U65&lt;&gt;""), _xlfn.PERCENTRANK.EXC(Indicators!U$2:U$210, Indicators!U65)*100, "")</f>
        <v/>
      </c>
      <c r="BR65" s="78" t="str">
        <f>IF(AND($BI65="Y", Indicators!V65&lt;&gt;""), _xlfn.PERCENTRANK.EXC(Indicators!V$2:V$210, Indicators!V65)*100, "")</f>
        <v/>
      </c>
      <c r="BS65" s="81" t="str">
        <f t="shared" si="29"/>
        <v/>
      </c>
      <c r="BT65" s="84" t="str">
        <f>IF(BI65="Y", IF(BS65&gt;=Parameters!C$13, "Y", "N"), "")</f>
        <v/>
      </c>
      <c r="BU65" s="29"/>
      <c r="BV65" s="33" t="str">
        <f>IF(BT65="Y", Indicators!X65, "")</f>
        <v/>
      </c>
      <c r="BW65" s="47" t="str">
        <f>IF(BV65&lt;&gt;"", IF(BV65&gt;Parameters!C$14,"Y", "N"), "")</f>
        <v/>
      </c>
      <c r="BY65" s="72" t="str">
        <f>IF(Indicators!F65&lt;&gt;"", IF(Indicators!F65&lt;Parameters!F$18, "Y", "N"), "")</f>
        <v>N</v>
      </c>
      <c r="BZ65" s="72" t="str">
        <f>IF(Indicators!G65&lt;&gt;"", IF(Indicators!G65&lt;Parameters!G$18, "Y", "N"), "")</f>
        <v>N</v>
      </c>
      <c r="CA65" s="72" t="str">
        <f>IF(Indicators!H65&lt;&gt;"", IF(Indicators!H65&lt;Parameters!H$18, "Y", "N"), "")</f>
        <v>Y</v>
      </c>
      <c r="CB65" s="72" t="str">
        <f>IF(Indicators!I65&lt;&gt;"", IF(Indicators!I65&lt;Parameters!I$18, "Y", "N"), "")</f>
        <v/>
      </c>
      <c r="CC65" s="72" t="str">
        <f>IF(Indicators!J65&lt;&gt;"", IF(Indicators!J65&lt;Parameters!J$18, "Y", "N"), "")</f>
        <v>N</v>
      </c>
      <c r="CD65" s="72" t="str">
        <f>IF(Indicators!K65&lt;&gt;"", IF(Indicators!K65&lt;Parameters!K$18, "Y", "N"), "")</f>
        <v/>
      </c>
      <c r="CE65" s="72" t="str">
        <f>IF(Indicators!L65&lt;&gt;"", IF(Indicators!L65&lt;Parameters!L$18, "Y", "N"), "")</f>
        <v>N</v>
      </c>
      <c r="CF65" s="72" t="str">
        <f>IF(Indicators!M65&lt;&gt;"", IF(Indicators!M65&lt;Parameters!M$18, "Y", "N"), "")</f>
        <v>N</v>
      </c>
      <c r="CG65" s="29" t="str">
        <f>IF(Indicators!Q65&lt;&gt;"", IF(Indicators!Q65&lt;Parameters!H$19, "Y", "N"), "")</f>
        <v/>
      </c>
      <c r="CH65" s="29">
        <f t="shared" si="30"/>
        <v>1</v>
      </c>
      <c r="CI65" s="47" t="str">
        <f>IF(AND(K65="No",R65="No"),IF(CH65&gt;=Parameters!C$18, "Y", "N"), "")</f>
        <v>N</v>
      </c>
      <c r="CJ65" s="29"/>
      <c r="CK65" s="29" t="str">
        <f>IF(AND($CI65="Y", Indicators!O65&lt;&gt;""), IF(Indicators!O65&lt;Parameters!F$20, "Y", "N"),"")</f>
        <v/>
      </c>
      <c r="CL65" s="29" t="str">
        <f>IF(AND($CI65="Y", Indicators!P65&lt;&gt;""), IF(Indicators!P65&lt;Parameters!G$20, "Y", "N"),"")</f>
        <v/>
      </c>
      <c r="CM65" s="29" t="str">
        <f>IF(AND($CI65="Y", Indicators!Q65&lt;&gt;""), IF(Indicators!Q65&lt;Parameters!H$20, "Y", "N"),"")</f>
        <v/>
      </c>
      <c r="CN65" s="29" t="str">
        <f>IF(AND($CI65="Y", Indicators!R65&lt;&gt;""), IF(Indicators!R65&lt;Parameters!I$20, "Y", "N"),"")</f>
        <v/>
      </c>
      <c r="CO65" s="29" t="str">
        <f>IF(AND($CI65="Y", Indicators!S65&lt;&gt;""), IF(Indicators!S65&lt;Parameters!J$20, "Y", "N"),"")</f>
        <v/>
      </c>
      <c r="CP65" s="29" t="str">
        <f>IF(AND($CI65="Y", Indicators!T65&lt;&gt;""), IF(Indicators!T65&lt;Parameters!K$20, "Y", "N"),"")</f>
        <v/>
      </c>
      <c r="CQ65" s="29" t="str">
        <f>IF(AND($CI65="Y", Indicators!U65&lt;&gt;""), IF(Indicators!U65&lt;Parameters!L$20, "Y", "N"),"")</f>
        <v/>
      </c>
      <c r="CR65" s="29" t="str">
        <f>IF(AND($CI65="Y", Indicators!V65&lt;&gt;""), IF(Indicators!V65&lt;Parameters!M$20, "Y", "N"),"")</f>
        <v/>
      </c>
      <c r="CS65" s="81" t="str">
        <f t="shared" si="31"/>
        <v/>
      </c>
      <c r="CT65" s="84" t="str">
        <f>IF(CI65="Y", IF(CS65&gt;=Parameters!C$19, "Y", "N"), "")</f>
        <v/>
      </c>
      <c r="CU65" s="29" t="str">
        <f>IF($H65="Yes",#REF!, "")</f>
        <v/>
      </c>
      <c r="CV65" s="78" t="str">
        <f>IF(CT65="Y", Indicators!X65, "")</f>
        <v/>
      </c>
      <c r="CW65" s="34" t="str">
        <f>IF(CV65&lt;&gt;"",IF(CV65&gt;Parameters!C84,"Y","N"), "")</f>
        <v/>
      </c>
      <c r="CY65" s="33" t="str">
        <f>IF($K65="Yes", IF(Indicators!F65&lt;&gt;"", Indicators!F65, ""), "")</f>
        <v/>
      </c>
      <c r="CZ65" s="33" t="str">
        <f>IF($K65="Yes", IF(Indicators!G65&lt;&gt;"", Indicators!G65, ""), "")</f>
        <v/>
      </c>
      <c r="DA65" s="33" t="str">
        <f>IF($K65="Yes", IF(Indicators!H65&lt;&gt;"", Indicators!H65, ""), "")</f>
        <v/>
      </c>
      <c r="DB65" s="33" t="str">
        <f>IF($K65="Yes", IF(Indicators!I65&lt;&gt;"", Indicators!I65, ""), "")</f>
        <v/>
      </c>
      <c r="DC65" s="33" t="str">
        <f>IF($K65="Yes", IF(Indicators!J65&lt;&gt;"", Indicators!J65, ""), "")</f>
        <v/>
      </c>
      <c r="DD65" s="33" t="str">
        <f>IF($K65="Yes", IF(Indicators!K65&lt;&gt;"", Indicators!K65, ""), "")</f>
        <v/>
      </c>
      <c r="DE65" s="33" t="str">
        <f>IF($K65="Yes", IF(Indicators!L65&lt;&gt;"", Indicators!L65, ""), "")</f>
        <v/>
      </c>
      <c r="DF65" s="33" t="str">
        <f>IF($K65="Yes", IF(Indicators!M65&lt;&gt;"", Indicators!M65, ""), "")</f>
        <v/>
      </c>
      <c r="DH65" s="33" t="str">
        <f>IF($K65="Yes", IF(Indicators!W65&lt;&gt;"", Indicators!W65, ""), "")</f>
        <v/>
      </c>
      <c r="DJ65" s="33" t="str">
        <f>IF($K65="Yes", IF(Indicators!O65&lt;&gt;"", Indicators!O65, ""), "")</f>
        <v/>
      </c>
      <c r="DK65" s="33" t="str">
        <f>IF($K65="Yes", IF(Indicators!P65&lt;&gt;"", Indicators!P65, ""), "")</f>
        <v/>
      </c>
      <c r="DL65" s="33" t="str">
        <f>IF($K65="Yes", IF(Indicators!Q65&lt;&gt;"", Indicators!Q65, ""), "")</f>
        <v/>
      </c>
      <c r="DM65" s="33" t="str">
        <f>IF($K65="Yes", IF(Indicators!R65&lt;&gt;"", Indicators!R65, ""), "")</f>
        <v/>
      </c>
      <c r="DN65" s="33" t="str">
        <f>IF($K65="Yes", IF(Indicators!S65&lt;&gt;"", Indicators!S65, ""), "")</f>
        <v/>
      </c>
      <c r="DO65" s="33" t="str">
        <f>IF($K65="Yes", IF(Indicators!T65&lt;&gt;"", Indicators!T65, ""), "")</f>
        <v/>
      </c>
      <c r="DP65" s="33" t="str">
        <f>IF($K65="Yes", IF(Indicators!U65&lt;&gt;"", Indicators!U65, ""), "")</f>
        <v/>
      </c>
      <c r="DQ65" s="33" t="str">
        <f>IF($K65="Yes", IF(Indicators!V65&lt;&gt;"", Indicators!V65, ""), "")</f>
        <v/>
      </c>
      <c r="DS65" s="29" t="str">
        <f>IF($K65="Yes", IF(Indicators!X65&lt;&gt;"", Indicators!X65, ""), "")</f>
        <v/>
      </c>
    </row>
    <row r="66" spans="1:123" x14ac:dyDescent="0.25">
      <c r="A66" s="56" t="str">
        <f>Indicators!A66</f>
        <v>District1017</v>
      </c>
      <c r="B66" s="56" t="str">
        <f>Indicators!B66</f>
        <v>School 2</v>
      </c>
      <c r="C66" s="57" t="str">
        <f>Indicators!D66</f>
        <v>No</v>
      </c>
      <c r="D66" s="64" t="str">
        <f>IF(AK66="Y", IF(Parameters!B$5="Percentile", Identification!AJ66,Identification!AI66), "")</f>
        <v/>
      </c>
      <c r="E66" s="64" t="str">
        <f>IF(AN66="Y", IF(Parameters!B$6="Percentile", AM66, AL66), "")</f>
        <v/>
      </c>
      <c r="F66" s="57" t="str">
        <f t="shared" ref="F66:F129" si="32">IF(C66="Yes", AO66, "")</f>
        <v/>
      </c>
      <c r="G66" s="64" t="str">
        <f>IF(AND(F66="Y", AS66="Y"), IF(Parameters!B$7="Percentile", AR66,AQ66), "")</f>
        <v/>
      </c>
      <c r="H66" s="57" t="str">
        <f t="shared" ref="H66:H129" si="33">IF(AND(C66="Yes", F66="Y"), AS66, "")</f>
        <v/>
      </c>
      <c r="I66" s="64" t="str">
        <f>IF(AND(H66="Y", AW66="Y"), IF(Parameters!B$7="Percentile", AV66,AU66), "")</f>
        <v/>
      </c>
      <c r="J66" s="65" t="str">
        <f t="shared" ref="J66:J129" si="34">IF(AND(C66="Yes", H66="Y"), AW66, "")</f>
        <v/>
      </c>
      <c r="K66" s="57" t="str">
        <f t="shared" si="3"/>
        <v>No</v>
      </c>
      <c r="L66" s="87">
        <f t="shared" si="4"/>
        <v>2</v>
      </c>
      <c r="M66" s="57" t="str">
        <f>Identification!BI66</f>
        <v>Y</v>
      </c>
      <c r="N66" s="87">
        <f t="shared" si="5"/>
        <v>2</v>
      </c>
      <c r="O66" s="88" t="str">
        <f t="shared" si="6"/>
        <v>Y</v>
      </c>
      <c r="P66" s="57">
        <f t="shared" si="7"/>
        <v>10.08</v>
      </c>
      <c r="Q66" s="57" t="str">
        <f t="shared" si="8"/>
        <v>Y</v>
      </c>
      <c r="R66" s="57" t="str">
        <f t="shared" si="9"/>
        <v>Yes</v>
      </c>
      <c r="S66" s="57" t="str">
        <f t="shared" si="10"/>
        <v/>
      </c>
      <c r="T66" s="57" t="str">
        <f t="shared" si="11"/>
        <v/>
      </c>
      <c r="U66" s="57" t="str">
        <f t="shared" si="12"/>
        <v/>
      </c>
      <c r="V66" s="88" t="str">
        <f t="shared" si="13"/>
        <v/>
      </c>
      <c r="W66" s="57" t="str">
        <f t="shared" si="14"/>
        <v/>
      </c>
      <c r="X66" s="91" t="str">
        <f t="shared" si="15"/>
        <v/>
      </c>
      <c r="Y66" s="58" t="str">
        <f t="shared" si="16"/>
        <v>No</v>
      </c>
      <c r="AA66" s="29" t="str">
        <f t="shared" si="17"/>
        <v/>
      </c>
      <c r="AB66" s="29" t="str">
        <f t="shared" si="18"/>
        <v/>
      </c>
      <c r="AC66" s="29" t="str">
        <f t="shared" si="19"/>
        <v/>
      </c>
      <c r="AE66" s="29" t="str">
        <f t="shared" si="20"/>
        <v>No</v>
      </c>
      <c r="AF66" s="29" t="str">
        <f t="shared" si="21"/>
        <v>Yes</v>
      </c>
      <c r="AG66" s="29" t="str">
        <f t="shared" si="22"/>
        <v>No</v>
      </c>
      <c r="AI66" s="33" t="str">
        <f>IF(C66="Yes",IF(Indicators!E66&lt;&gt;"", Indicators!E66,""),"")</f>
        <v/>
      </c>
      <c r="AJ66" s="33" t="str">
        <f t="shared" si="23"/>
        <v/>
      </c>
      <c r="AK66" s="62" t="str">
        <f>IF(Parameters!B$5="Percentile", IF(AJ66&lt;Parameters!C$5, "Y", "N"), IF(AI66&lt;Parameters!C$5, "Y", "N"))</f>
        <v>N</v>
      </c>
      <c r="AL66" s="33" t="str">
        <f>IF(C66="Yes", IF(Indicators!W66&lt;&gt;"", Indicators!W66, ""),"")</f>
        <v/>
      </c>
      <c r="AM66" s="33" t="str">
        <f t="shared" si="24"/>
        <v/>
      </c>
      <c r="AN66" s="33" t="str">
        <f>IF(AL66&lt;&gt;"", IF(Parameters!B$6="Percentile", IF(AM66&lt;Parameters!C$6, "Y", "N"), IF(AL66&lt;Parameters!C$6, "Y", "N")),"")</f>
        <v/>
      </c>
      <c r="AO66" s="47" t="str">
        <f t="shared" si="25"/>
        <v>N</v>
      </c>
      <c r="AQ66" s="33" t="str">
        <f>IF(C66="Yes", IF(Indicators!N66&lt;&gt;"", Indicators!N66,""),"")</f>
        <v/>
      </c>
      <c r="AR66" s="33" t="str">
        <f t="shared" si="26"/>
        <v/>
      </c>
      <c r="AS66" s="48" t="str">
        <f>IF(Parameters!B$7="Percentile", IF(AR66&lt;Parameters!C$7, "Y", "N"), IF(AQ66&lt;Parameters!C$7, "Y", "N"))</f>
        <v>N</v>
      </c>
      <c r="AU66" s="33" t="str">
        <f>IF(C66="Yes", IF(Indicators!X66&lt;&gt;"", Indicators!X66,""),"")</f>
        <v/>
      </c>
      <c r="AV66" s="33" t="str">
        <f t="shared" si="27"/>
        <v/>
      </c>
      <c r="AW66" s="48" t="str">
        <f>IF(Parameters!B$8="Percentile", IF(AV66&lt;Parameters!C$8, "Y", "N"), IF(AU66&gt;Parameters!C$8, "Y", "N"))</f>
        <v>N</v>
      </c>
      <c r="AY66" s="71" t="str">
        <f>IF(Indicators!F66&lt;&gt;"", IF(Indicators!F66&lt;Parameters!F$5, "Y", "N"), "")</f>
        <v>Y</v>
      </c>
      <c r="AZ66" s="71" t="str">
        <f>IF(Indicators!G66&lt;&gt;"", IF(Indicators!G66&lt;Parameters!G$5, "Y", "N"), "")</f>
        <v>N</v>
      </c>
      <c r="BA66" s="71" t="str">
        <f>IF(Indicators!H66&lt;&gt;"", IF(Indicators!H66&lt;Parameters!H$5, "Y", "N"), "")</f>
        <v>N</v>
      </c>
      <c r="BB66" s="71" t="str">
        <f>IF(Indicators!I66&lt;&gt;"", IF(Indicators!I66&lt;Parameters!I$5, "Y", "N"), "")</f>
        <v/>
      </c>
      <c r="BC66" s="71" t="str">
        <f>IF(Indicators!J66&lt;&gt;"", IF(Indicators!J66&lt;Parameters!J$5, "Y", "N"), "")</f>
        <v/>
      </c>
      <c r="BD66" s="71" t="str">
        <f>IF(Indicators!K66&lt;&gt;"", IF(Indicators!K66&lt;Parameters!K$5, "Y", "N"), "")</f>
        <v>Y</v>
      </c>
      <c r="BE66" s="71" t="str">
        <f>IF(Indicators!L66&lt;&gt;"", IF(Indicators!L66&lt;Parameters!L$5, "Y", "N"), "")</f>
        <v>N</v>
      </c>
      <c r="BF66" s="71" t="str">
        <f>IF(Indicators!M66&lt;&gt;"", IF(Indicators!M66&lt;Parameters!M$5, "Y", "N"), "")</f>
        <v>N</v>
      </c>
      <c r="BG66" s="29" t="str">
        <f>IF(Indicators!Q66&lt;&gt;"", IF(Indicators!Q66&lt;Parameters!H$6, "Y", "N"), "")</f>
        <v>N</v>
      </c>
      <c r="BH66" s="29">
        <f t="shared" si="28"/>
        <v>2</v>
      </c>
      <c r="BI66" s="47" t="str">
        <f>IF(K66="No",IF(BH66&gt;=Parameters!C$12, "Y", "N"), "")</f>
        <v>Y</v>
      </c>
      <c r="BK66" s="78">
        <f>IF(AND($BI66="Y", Indicators!O66&lt;&gt;""), _xlfn.PERCENTRANK.EXC(Indicators!O$2:O$210, Indicators!O66)*100, "")</f>
        <v>13</v>
      </c>
      <c r="BL66" s="78">
        <f>IF(AND($BI66="Y", Indicators!P66&lt;&gt;""), _xlfn.PERCENTRANK.EXC(Indicators!P$2:P$210, Indicators!P66)*100, "")</f>
        <v>32.800000000000004</v>
      </c>
      <c r="BM66" s="78">
        <f>IF(AND($BI66="Y", Indicators!Q66&lt;&gt;""), _xlfn.PERCENTRANK.EXC(Indicators!Q$2:Q$210, Indicators!Q66)*100, "")</f>
        <v>16.600000000000001</v>
      </c>
      <c r="BN66" s="78" t="str">
        <f>IF(AND($BI66="Y", Indicators!R66&lt;&gt;""), _xlfn.PERCENTRANK.EXC(Indicators!R$2:R$210, Indicators!R66)*100, "")</f>
        <v/>
      </c>
      <c r="BO66" s="78" t="str">
        <f>IF(AND($BI66="Y", Indicators!S66&lt;&gt;""), _xlfn.PERCENTRANK.EXC(Indicators!S$2:S$210, Indicators!S66)*100, "")</f>
        <v/>
      </c>
      <c r="BP66" s="78">
        <f>IF(AND($BI66="Y", Indicators!T66&lt;&gt;""), _xlfn.PERCENTRANK.EXC(Indicators!T$2:T$210, Indicators!T66)*100, "")</f>
        <v>30.7</v>
      </c>
      <c r="BQ66" s="78">
        <f>IF(AND($BI66="Y", Indicators!U66&lt;&gt;""), _xlfn.PERCENTRANK.EXC(Indicators!U$2:U$210, Indicators!U66)*100, "")</f>
        <v>78.5</v>
      </c>
      <c r="BR66" s="78">
        <f>IF(AND($BI66="Y", Indicators!V66&lt;&gt;""), _xlfn.PERCENTRANK.EXC(Indicators!V$2:V$210, Indicators!V66)*100, "")</f>
        <v>78.100000000000009</v>
      </c>
      <c r="BS66" s="81">
        <f t="shared" si="29"/>
        <v>2</v>
      </c>
      <c r="BT66" s="84" t="str">
        <f>IF(BI66="Y", IF(BS66&gt;=Parameters!C$13, "Y", "N"), "")</f>
        <v>Y</v>
      </c>
      <c r="BU66" s="29"/>
      <c r="BV66" s="33">
        <f>IF(BT66="Y", Indicators!X66, "")</f>
        <v>10.08</v>
      </c>
      <c r="BW66" s="47" t="str">
        <f>IF(BV66&lt;&gt;"", IF(BV66&gt;Parameters!C$14,"Y", "N"), "")</f>
        <v>Y</v>
      </c>
      <c r="BY66" s="72" t="str">
        <f>IF(Indicators!F66&lt;&gt;"", IF(Indicators!F66&lt;Parameters!F$18, "Y", "N"), "")</f>
        <v>N</v>
      </c>
      <c r="BZ66" s="72" t="str">
        <f>IF(Indicators!G66&lt;&gt;"", IF(Indicators!G66&lt;Parameters!G$18, "Y", "N"), "")</f>
        <v>N</v>
      </c>
      <c r="CA66" s="72" t="str">
        <f>IF(Indicators!H66&lt;&gt;"", IF(Indicators!H66&lt;Parameters!H$18, "Y", "N"), "")</f>
        <v>Y</v>
      </c>
      <c r="CB66" s="72" t="str">
        <f>IF(Indicators!I66&lt;&gt;"", IF(Indicators!I66&lt;Parameters!I$18, "Y", "N"), "")</f>
        <v/>
      </c>
      <c r="CC66" s="72" t="str">
        <f>IF(Indicators!J66&lt;&gt;"", IF(Indicators!J66&lt;Parameters!J$18, "Y", "N"), "")</f>
        <v/>
      </c>
      <c r="CD66" s="72" t="str">
        <f>IF(Indicators!K66&lt;&gt;"", IF(Indicators!K66&lt;Parameters!K$18, "Y", "N"), "")</f>
        <v>Y</v>
      </c>
      <c r="CE66" s="72" t="str">
        <f>IF(Indicators!L66&lt;&gt;"", IF(Indicators!L66&lt;Parameters!L$18, "Y", "N"), "")</f>
        <v>N</v>
      </c>
      <c r="CF66" s="72" t="str">
        <f>IF(Indicators!M66&lt;&gt;"", IF(Indicators!M66&lt;Parameters!M$18, "Y", "N"), "")</f>
        <v>N</v>
      </c>
      <c r="CG66" s="29" t="str">
        <f>IF(Indicators!Q66&lt;&gt;"", IF(Indicators!Q66&lt;Parameters!H$19, "Y", "N"), "")</f>
        <v>N</v>
      </c>
      <c r="CH66" s="29">
        <f t="shared" si="30"/>
        <v>2</v>
      </c>
      <c r="CI66" s="47" t="str">
        <f>IF(AND(K66="No",R66="No"),IF(CH66&gt;=Parameters!C$18, "Y", "N"), "")</f>
        <v/>
      </c>
      <c r="CJ66" s="29"/>
      <c r="CK66" s="29" t="str">
        <f>IF(AND($CI66="Y", Indicators!O66&lt;&gt;""), IF(Indicators!O66&lt;Parameters!F$20, "Y", "N"),"")</f>
        <v/>
      </c>
      <c r="CL66" s="29" t="str">
        <f>IF(AND($CI66="Y", Indicators!P66&lt;&gt;""), IF(Indicators!P66&lt;Parameters!G$20, "Y", "N"),"")</f>
        <v/>
      </c>
      <c r="CM66" s="29" t="str">
        <f>IF(AND($CI66="Y", Indicators!Q66&lt;&gt;""), IF(Indicators!Q66&lt;Parameters!H$20, "Y", "N"),"")</f>
        <v/>
      </c>
      <c r="CN66" s="29" t="str">
        <f>IF(AND($CI66="Y", Indicators!R66&lt;&gt;""), IF(Indicators!R66&lt;Parameters!I$20, "Y", "N"),"")</f>
        <v/>
      </c>
      <c r="CO66" s="29" t="str">
        <f>IF(AND($CI66="Y", Indicators!S66&lt;&gt;""), IF(Indicators!S66&lt;Parameters!J$20, "Y", "N"),"")</f>
        <v/>
      </c>
      <c r="CP66" s="29" t="str">
        <f>IF(AND($CI66="Y", Indicators!T66&lt;&gt;""), IF(Indicators!T66&lt;Parameters!K$20, "Y", "N"),"")</f>
        <v/>
      </c>
      <c r="CQ66" s="29" t="str">
        <f>IF(AND($CI66="Y", Indicators!U66&lt;&gt;""), IF(Indicators!U66&lt;Parameters!L$20, "Y", "N"),"")</f>
        <v/>
      </c>
      <c r="CR66" s="29" t="str">
        <f>IF(AND($CI66="Y", Indicators!V66&lt;&gt;""), IF(Indicators!V66&lt;Parameters!M$20, "Y", "N"),"")</f>
        <v/>
      </c>
      <c r="CS66" s="81" t="str">
        <f t="shared" si="31"/>
        <v/>
      </c>
      <c r="CT66" s="84" t="str">
        <f>IF(CI66="Y", IF(CS66&gt;=Parameters!C$19, "Y", "N"), "")</f>
        <v/>
      </c>
      <c r="CU66" s="29" t="str">
        <f>IF($H66="Yes",#REF!, "")</f>
        <v/>
      </c>
      <c r="CV66" s="78" t="str">
        <f>IF(CT66="Y", Indicators!X66, "")</f>
        <v/>
      </c>
      <c r="CW66" s="34" t="str">
        <f>IF(CV66&lt;&gt;"",IF(CV66&gt;Parameters!C85,"Y","N"), "")</f>
        <v/>
      </c>
      <c r="CY66" s="33" t="str">
        <f>IF($K66="Yes", IF(Indicators!F66&lt;&gt;"", Indicators!F66, ""), "")</f>
        <v/>
      </c>
      <c r="CZ66" s="33" t="str">
        <f>IF($K66="Yes", IF(Indicators!G66&lt;&gt;"", Indicators!G66, ""), "")</f>
        <v/>
      </c>
      <c r="DA66" s="33" t="str">
        <f>IF($K66="Yes", IF(Indicators!H66&lt;&gt;"", Indicators!H66, ""), "")</f>
        <v/>
      </c>
      <c r="DB66" s="33" t="str">
        <f>IF($K66="Yes", IF(Indicators!I66&lt;&gt;"", Indicators!I66, ""), "")</f>
        <v/>
      </c>
      <c r="DC66" s="33" t="str">
        <f>IF($K66="Yes", IF(Indicators!J66&lt;&gt;"", Indicators!J66, ""), "")</f>
        <v/>
      </c>
      <c r="DD66" s="33" t="str">
        <f>IF($K66="Yes", IF(Indicators!K66&lt;&gt;"", Indicators!K66, ""), "")</f>
        <v/>
      </c>
      <c r="DE66" s="33" t="str">
        <f>IF($K66="Yes", IF(Indicators!L66&lt;&gt;"", Indicators!L66, ""), "")</f>
        <v/>
      </c>
      <c r="DF66" s="33" t="str">
        <f>IF($K66="Yes", IF(Indicators!M66&lt;&gt;"", Indicators!M66, ""), "")</f>
        <v/>
      </c>
      <c r="DH66" s="33" t="str">
        <f>IF($K66="Yes", IF(Indicators!W66&lt;&gt;"", Indicators!W66, ""), "")</f>
        <v/>
      </c>
      <c r="DJ66" s="33" t="str">
        <f>IF($K66="Yes", IF(Indicators!O66&lt;&gt;"", Indicators!O66, ""), "")</f>
        <v/>
      </c>
      <c r="DK66" s="33" t="str">
        <f>IF($K66="Yes", IF(Indicators!P66&lt;&gt;"", Indicators!P66, ""), "")</f>
        <v/>
      </c>
      <c r="DL66" s="33" t="str">
        <f>IF($K66="Yes", IF(Indicators!Q66&lt;&gt;"", Indicators!Q66, ""), "")</f>
        <v/>
      </c>
      <c r="DM66" s="33" t="str">
        <f>IF($K66="Yes", IF(Indicators!R66&lt;&gt;"", Indicators!R66, ""), "")</f>
        <v/>
      </c>
      <c r="DN66" s="33" t="str">
        <f>IF($K66="Yes", IF(Indicators!S66&lt;&gt;"", Indicators!S66, ""), "")</f>
        <v/>
      </c>
      <c r="DO66" s="33" t="str">
        <f>IF($K66="Yes", IF(Indicators!T66&lt;&gt;"", Indicators!T66, ""), "")</f>
        <v/>
      </c>
      <c r="DP66" s="33" t="str">
        <f>IF($K66="Yes", IF(Indicators!U66&lt;&gt;"", Indicators!U66, ""), "")</f>
        <v/>
      </c>
      <c r="DQ66" s="33" t="str">
        <f>IF($K66="Yes", IF(Indicators!V66&lt;&gt;"", Indicators!V66, ""), "")</f>
        <v/>
      </c>
      <c r="DS66" s="29" t="str">
        <f>IF($K66="Yes", IF(Indicators!X66&lt;&gt;"", Indicators!X66, ""), "")</f>
        <v/>
      </c>
    </row>
    <row r="67" spans="1:123" x14ac:dyDescent="0.25">
      <c r="A67" s="56" t="str">
        <f>Indicators!A67</f>
        <v>District1017</v>
      </c>
      <c r="B67" s="56" t="str">
        <f>Indicators!B67</f>
        <v>School 3</v>
      </c>
      <c r="C67" s="57" t="str">
        <f>Indicators!D67</f>
        <v>Yes</v>
      </c>
      <c r="D67" s="64" t="str">
        <f>IF(AK67="Y", IF(Parameters!B$5="Percentile", Identification!AJ67,Identification!AI67), "")</f>
        <v/>
      </c>
      <c r="E67" s="64" t="str">
        <f>IF(AN67="Y", IF(Parameters!B$6="Percentile", AM67, AL67), "")</f>
        <v/>
      </c>
      <c r="F67" s="57" t="str">
        <f t="shared" si="32"/>
        <v>N</v>
      </c>
      <c r="G67" s="64" t="str">
        <f>IF(AND(F67="Y", AS67="Y"), IF(Parameters!B$7="Percentile", AR67,AQ67), "")</f>
        <v/>
      </c>
      <c r="H67" s="57" t="str">
        <f t="shared" si="33"/>
        <v/>
      </c>
      <c r="I67" s="64" t="str">
        <f>IF(AND(H67="Y", AW67="Y"), IF(Parameters!B$7="Percentile", AV67,AU67), "")</f>
        <v/>
      </c>
      <c r="J67" s="65" t="str">
        <f t="shared" si="34"/>
        <v/>
      </c>
      <c r="K67" s="57" t="str">
        <f t="shared" ref="K67:K130" si="35">IF(J67="Y", "Yes", "No")</f>
        <v>No</v>
      </c>
      <c r="L67" s="87" t="str">
        <f t="shared" ref="L67:L130" si="36">IF(BI67="Y", BH67, "")</f>
        <v/>
      </c>
      <c r="M67" s="57" t="str">
        <f>Identification!BI67</f>
        <v>N</v>
      </c>
      <c r="N67" s="87" t="str">
        <f t="shared" ref="N67:N130" si="37">IF(BT67="Y", BS67, "")</f>
        <v/>
      </c>
      <c r="O67" s="88" t="str">
        <f t="shared" ref="O67:O130" si="38">BT67</f>
        <v/>
      </c>
      <c r="P67" s="57" t="str">
        <f t="shared" ref="P67:P130" si="39">IF(BW67="Y", BV67, "")</f>
        <v/>
      </c>
      <c r="Q67" s="57" t="str">
        <f t="shared" ref="Q67:Q130" si="40">BW67</f>
        <v/>
      </c>
      <c r="R67" s="57" t="str">
        <f t="shared" ref="R67:R130" si="41">IF(Q67="Y", "Yes", "No")</f>
        <v>No</v>
      </c>
      <c r="S67" s="57" t="str">
        <f t="shared" ref="S67:S130" si="42">IF(CI67="Y", CH67, "")</f>
        <v/>
      </c>
      <c r="T67" s="57" t="str">
        <f t="shared" ref="T67:T130" si="43">CI67</f>
        <v>N</v>
      </c>
      <c r="U67" s="57" t="str">
        <f t="shared" ref="U67:U130" si="44">IF(CT67="Y",CS67, "")</f>
        <v/>
      </c>
      <c r="V67" s="88" t="str">
        <f t="shared" ref="V67:V130" si="45">CT67</f>
        <v/>
      </c>
      <c r="W67" s="57" t="str">
        <f t="shared" ref="W67:W130" si="46">IF(CW67="Y", CV67, "")</f>
        <v/>
      </c>
      <c r="X67" s="91" t="str">
        <f t="shared" ref="X67:X130" si="47">CW67</f>
        <v/>
      </c>
      <c r="Y67" s="58" t="str">
        <f t="shared" ref="Y67:Y130" si="48">IF(X67="Y", "Yes", "No")</f>
        <v>No</v>
      </c>
      <c r="AA67" s="29" t="str">
        <f t="shared" ref="AA67:AA130" si="49">IF(C67="Yes", K67, "")</f>
        <v>No</v>
      </c>
      <c r="AB67" s="29" t="str">
        <f t="shared" ref="AB67:AB130" si="50">IF(C67="Yes", R67, "")</f>
        <v>No</v>
      </c>
      <c r="AC67" s="29" t="str">
        <f t="shared" ref="AC67:AC130" si="51">IF(C67="Yes", Y67, "")</f>
        <v>No</v>
      </c>
      <c r="AE67" s="29" t="str">
        <f t="shared" ref="AE67:AE130" si="52">IF(C67="No", K67, "")</f>
        <v/>
      </c>
      <c r="AF67" s="29" t="str">
        <f t="shared" ref="AF67:AF130" si="53">IF(C67="No", R67, "")</f>
        <v/>
      </c>
      <c r="AG67" s="29" t="str">
        <f t="shared" ref="AG67:AG130" si="54">IF(C67="No", Y67, "")</f>
        <v/>
      </c>
      <c r="AI67" s="33">
        <f>IF(C67="Yes",IF(Indicators!E67&lt;&gt;"", Indicators!E67,""),"")</f>
        <v>60.606060599999999</v>
      </c>
      <c r="AJ67" s="33">
        <f t="shared" ref="AJ67:AJ130" si="55">IF(AI67&lt;&gt;"",_xlfn.PERCENTRANK.EXC(AI$2:AI$210, AI67)*100, "")</f>
        <v>92.5</v>
      </c>
      <c r="AK67" s="62" t="str">
        <f>IF(Parameters!B$5="Percentile", IF(AJ67&lt;Parameters!C$5, "Y", "N"), IF(AI67&lt;Parameters!C$5, "Y", "N"))</f>
        <v>N</v>
      </c>
      <c r="AL67" s="33" t="str">
        <f>IF(C67="Yes", IF(Indicators!W67&lt;&gt;"", Indicators!W67, ""),"")</f>
        <v/>
      </c>
      <c r="AM67" s="33" t="str">
        <f t="shared" ref="AM67:AM130" si="56">IF(AL67&lt;&gt;"",_xlfn.PERCENTRANK.EXC(AL$2:AL$210, AL67)*100, "")</f>
        <v/>
      </c>
      <c r="AN67" s="33" t="str">
        <f>IF(AL67&lt;&gt;"", IF(Parameters!B$6="Percentile", IF(AM67&lt;Parameters!C$6, "Y", "N"), IF(AL67&lt;Parameters!C$6, "Y", "N")),"")</f>
        <v/>
      </c>
      <c r="AO67" s="47" t="str">
        <f t="shared" ref="AO67:AO130" si="57">IF(OR(AK67="Y", AN67="Y"), "Y", "N")</f>
        <v>N</v>
      </c>
      <c r="AQ67" s="33">
        <f>IF(C67="Yes", IF(Indicators!N67&lt;&gt;"", Indicators!N67,""),"")</f>
        <v>134.48275860000001</v>
      </c>
      <c r="AR67" s="33">
        <f t="shared" ref="AR67:AR130" si="58">IF(AQ67&lt;&gt;"",_xlfn.PERCENTRANK.EXC(AQ$2:AQ$210, AQ67)*100, "")</f>
        <v>89.7</v>
      </c>
      <c r="AS67" s="48" t="str">
        <f>IF(Parameters!B$7="Percentile", IF(AR67&lt;Parameters!C$7, "Y", "N"), IF(AQ67&lt;Parameters!C$7, "Y", "N"))</f>
        <v>N</v>
      </c>
      <c r="AU67" s="33">
        <f>IF(C67="Yes", IF(Indicators!X67&lt;&gt;"", Indicators!X67,""),"")</f>
        <v>10.14</v>
      </c>
      <c r="AV67" s="33">
        <f t="shared" ref="AV67:AV130" si="59">IF(AU67&lt;&gt;"",100-_xlfn.PERCENTRANK.EXC(AU$2:AU$210, AU67)*100, "")</f>
        <v>77.900000000000006</v>
      </c>
      <c r="AW67" s="48" t="str">
        <f>IF(Parameters!B$8="Percentile", IF(AV67&lt;Parameters!C$8, "Y", "N"), IF(AU67&gt;Parameters!C$8, "Y", "N"))</f>
        <v>N</v>
      </c>
      <c r="AY67" s="71" t="str">
        <f>IF(Indicators!F67&lt;&gt;"", IF(Indicators!F67&lt;Parameters!F$5, "Y", "N"), "")</f>
        <v>N</v>
      </c>
      <c r="AZ67" s="71" t="str">
        <f>IF(Indicators!G67&lt;&gt;"", IF(Indicators!G67&lt;Parameters!G$5, "Y", "N"), "")</f>
        <v/>
      </c>
      <c r="BA67" s="71" t="str">
        <f>IF(Indicators!H67&lt;&gt;"", IF(Indicators!H67&lt;Parameters!H$5, "Y", "N"), "")</f>
        <v/>
      </c>
      <c r="BB67" s="71" t="str">
        <f>IF(Indicators!I67&lt;&gt;"", IF(Indicators!I67&lt;Parameters!I$5, "Y", "N"), "")</f>
        <v/>
      </c>
      <c r="BC67" s="71" t="str">
        <f>IF(Indicators!J67&lt;&gt;"", IF(Indicators!J67&lt;Parameters!J$5, "Y", "N"), "")</f>
        <v/>
      </c>
      <c r="BD67" s="71" t="str">
        <f>IF(Indicators!K67&lt;&gt;"", IF(Indicators!K67&lt;Parameters!K$5, "Y", "N"), "")</f>
        <v/>
      </c>
      <c r="BE67" s="71" t="str">
        <f>IF(Indicators!L67&lt;&gt;"", IF(Indicators!L67&lt;Parameters!L$5, "Y", "N"), "")</f>
        <v/>
      </c>
      <c r="BF67" s="71" t="str">
        <f>IF(Indicators!M67&lt;&gt;"", IF(Indicators!M67&lt;Parameters!M$5, "Y", "N"), "")</f>
        <v>N</v>
      </c>
      <c r="BG67" s="29" t="str">
        <f>IF(Indicators!Q67&lt;&gt;"", IF(Indicators!Q67&lt;Parameters!H$6, "Y", "N"), "")</f>
        <v/>
      </c>
      <c r="BH67" s="29">
        <f t="shared" ref="BH67:BH130" si="60">COUNTIF(AY67:BG67, "Y")</f>
        <v>0</v>
      </c>
      <c r="BI67" s="47" t="str">
        <f>IF(K67="No",IF(BH67&gt;=Parameters!C$12, "Y", "N"), "")</f>
        <v>N</v>
      </c>
      <c r="BK67" s="78" t="str">
        <f>IF(AND($BI67="Y", Indicators!O67&lt;&gt;""), _xlfn.PERCENTRANK.EXC(Indicators!O$2:O$210, Indicators!O67)*100, "")</f>
        <v/>
      </c>
      <c r="BL67" s="78" t="str">
        <f>IF(AND($BI67="Y", Indicators!P67&lt;&gt;""), _xlfn.PERCENTRANK.EXC(Indicators!P$2:P$210, Indicators!P67)*100, "")</f>
        <v/>
      </c>
      <c r="BM67" s="78" t="str">
        <f>IF(AND($BI67="Y", Indicators!Q67&lt;&gt;""), _xlfn.PERCENTRANK.EXC(Indicators!Q$2:Q$210, Indicators!Q67)*100, "")</f>
        <v/>
      </c>
      <c r="BN67" s="78" t="str">
        <f>IF(AND($BI67="Y", Indicators!R67&lt;&gt;""), _xlfn.PERCENTRANK.EXC(Indicators!R$2:R$210, Indicators!R67)*100, "")</f>
        <v/>
      </c>
      <c r="BO67" s="78" t="str">
        <f>IF(AND($BI67="Y", Indicators!S67&lt;&gt;""), _xlfn.PERCENTRANK.EXC(Indicators!S$2:S$210, Indicators!S67)*100, "")</f>
        <v/>
      </c>
      <c r="BP67" s="78" t="str">
        <f>IF(AND($BI67="Y", Indicators!T67&lt;&gt;""), _xlfn.PERCENTRANK.EXC(Indicators!T$2:T$210, Indicators!T67)*100, "")</f>
        <v/>
      </c>
      <c r="BQ67" s="78" t="str">
        <f>IF(AND($BI67="Y", Indicators!U67&lt;&gt;""), _xlfn.PERCENTRANK.EXC(Indicators!U$2:U$210, Indicators!U67)*100, "")</f>
        <v/>
      </c>
      <c r="BR67" s="78" t="str">
        <f>IF(AND($BI67="Y", Indicators!V67&lt;&gt;""), _xlfn.PERCENTRANK.EXC(Indicators!V$2:V$210, Indicators!V67)*100, "")</f>
        <v/>
      </c>
      <c r="BS67" s="81" t="str">
        <f t="shared" ref="BS67:BS130" si="61">IF(BI67="Y", COUNTIF(BK67:BR67, "&lt;25"), "")</f>
        <v/>
      </c>
      <c r="BT67" s="84" t="str">
        <f>IF(BI67="Y", IF(BS67&gt;=Parameters!C$13, "Y", "N"), "")</f>
        <v/>
      </c>
      <c r="BU67" s="29"/>
      <c r="BV67" s="33" t="str">
        <f>IF(BT67="Y", Indicators!X67, "")</f>
        <v/>
      </c>
      <c r="BW67" s="47" t="str">
        <f>IF(BV67&lt;&gt;"", IF(BV67&gt;Parameters!C$14,"Y", "N"), "")</f>
        <v/>
      </c>
      <c r="BY67" s="72" t="str">
        <f>IF(Indicators!F67&lt;&gt;"", IF(Indicators!F67&lt;Parameters!F$18, "Y", "N"), "")</f>
        <v>N</v>
      </c>
      <c r="BZ67" s="72" t="str">
        <f>IF(Indicators!G67&lt;&gt;"", IF(Indicators!G67&lt;Parameters!G$18, "Y", "N"), "")</f>
        <v/>
      </c>
      <c r="CA67" s="72" t="str">
        <f>IF(Indicators!H67&lt;&gt;"", IF(Indicators!H67&lt;Parameters!H$18, "Y", "N"), "")</f>
        <v/>
      </c>
      <c r="CB67" s="72" t="str">
        <f>IF(Indicators!I67&lt;&gt;"", IF(Indicators!I67&lt;Parameters!I$18, "Y", "N"), "")</f>
        <v/>
      </c>
      <c r="CC67" s="72" t="str">
        <f>IF(Indicators!J67&lt;&gt;"", IF(Indicators!J67&lt;Parameters!J$18, "Y", "N"), "")</f>
        <v/>
      </c>
      <c r="CD67" s="72" t="str">
        <f>IF(Indicators!K67&lt;&gt;"", IF(Indicators!K67&lt;Parameters!K$18, "Y", "N"), "")</f>
        <v/>
      </c>
      <c r="CE67" s="72" t="str">
        <f>IF(Indicators!L67&lt;&gt;"", IF(Indicators!L67&lt;Parameters!L$18, "Y", "N"), "")</f>
        <v/>
      </c>
      <c r="CF67" s="72" t="str">
        <f>IF(Indicators!M67&lt;&gt;"", IF(Indicators!M67&lt;Parameters!M$18, "Y", "N"), "")</f>
        <v>N</v>
      </c>
      <c r="CG67" s="29" t="str">
        <f>IF(Indicators!Q67&lt;&gt;"", IF(Indicators!Q67&lt;Parameters!H$19, "Y", "N"), "")</f>
        <v/>
      </c>
      <c r="CH67" s="29">
        <f t="shared" ref="CH67:CH130" si="62">COUNTIF(BY67:CG67, "Y")</f>
        <v>0</v>
      </c>
      <c r="CI67" s="47" t="str">
        <f>IF(AND(K67="No",R67="No"),IF(CH67&gt;=Parameters!C$18, "Y", "N"), "")</f>
        <v>N</v>
      </c>
      <c r="CJ67" s="29"/>
      <c r="CK67" s="29" t="str">
        <f>IF(AND($CI67="Y", Indicators!O67&lt;&gt;""), IF(Indicators!O67&lt;Parameters!F$20, "Y", "N"),"")</f>
        <v/>
      </c>
      <c r="CL67" s="29" t="str">
        <f>IF(AND($CI67="Y", Indicators!P67&lt;&gt;""), IF(Indicators!P67&lt;Parameters!G$20, "Y", "N"),"")</f>
        <v/>
      </c>
      <c r="CM67" s="29" t="str">
        <f>IF(AND($CI67="Y", Indicators!Q67&lt;&gt;""), IF(Indicators!Q67&lt;Parameters!H$20, "Y", "N"),"")</f>
        <v/>
      </c>
      <c r="CN67" s="29" t="str">
        <f>IF(AND($CI67="Y", Indicators!R67&lt;&gt;""), IF(Indicators!R67&lt;Parameters!I$20, "Y", "N"),"")</f>
        <v/>
      </c>
      <c r="CO67" s="29" t="str">
        <f>IF(AND($CI67="Y", Indicators!S67&lt;&gt;""), IF(Indicators!S67&lt;Parameters!J$20, "Y", "N"),"")</f>
        <v/>
      </c>
      <c r="CP67" s="29" t="str">
        <f>IF(AND($CI67="Y", Indicators!T67&lt;&gt;""), IF(Indicators!T67&lt;Parameters!K$20, "Y", "N"),"")</f>
        <v/>
      </c>
      <c r="CQ67" s="29" t="str">
        <f>IF(AND($CI67="Y", Indicators!U67&lt;&gt;""), IF(Indicators!U67&lt;Parameters!L$20, "Y", "N"),"")</f>
        <v/>
      </c>
      <c r="CR67" s="29" t="str">
        <f>IF(AND($CI67="Y", Indicators!V67&lt;&gt;""), IF(Indicators!V67&lt;Parameters!M$20, "Y", "N"),"")</f>
        <v/>
      </c>
      <c r="CS67" s="81" t="str">
        <f t="shared" ref="CS67:CS130" si="63">IF(CI67="Y", COUNTIF(CK67:CR67, "Y"), "")</f>
        <v/>
      </c>
      <c r="CT67" s="84" t="str">
        <f>IF(CI67="Y", IF(CS67&gt;=Parameters!C$19, "Y", "N"), "")</f>
        <v/>
      </c>
      <c r="CU67" s="29" t="str">
        <f>IF($H67="Yes",#REF!, "")</f>
        <v/>
      </c>
      <c r="CV67" s="78" t="str">
        <f>IF(CT67="Y", Indicators!X67, "")</f>
        <v/>
      </c>
      <c r="CW67" s="34" t="str">
        <f>IF(CV67&lt;&gt;"",IF(CV67&gt;Parameters!C86,"Y","N"), "")</f>
        <v/>
      </c>
      <c r="CY67" s="33" t="str">
        <f>IF($K67="Yes", IF(Indicators!F67&lt;&gt;"", Indicators!F67, ""), "")</f>
        <v/>
      </c>
      <c r="CZ67" s="33" t="str">
        <f>IF($K67="Yes", IF(Indicators!G67&lt;&gt;"", Indicators!G67, ""), "")</f>
        <v/>
      </c>
      <c r="DA67" s="33" t="str">
        <f>IF($K67="Yes", IF(Indicators!H67&lt;&gt;"", Indicators!H67, ""), "")</f>
        <v/>
      </c>
      <c r="DB67" s="33" t="str">
        <f>IF($K67="Yes", IF(Indicators!I67&lt;&gt;"", Indicators!I67, ""), "")</f>
        <v/>
      </c>
      <c r="DC67" s="33" t="str">
        <f>IF($K67="Yes", IF(Indicators!J67&lt;&gt;"", Indicators!J67, ""), "")</f>
        <v/>
      </c>
      <c r="DD67" s="33" t="str">
        <f>IF($K67="Yes", IF(Indicators!K67&lt;&gt;"", Indicators!K67, ""), "")</f>
        <v/>
      </c>
      <c r="DE67" s="33" t="str">
        <f>IF($K67="Yes", IF(Indicators!L67&lt;&gt;"", Indicators!L67, ""), "")</f>
        <v/>
      </c>
      <c r="DF67" s="33" t="str">
        <f>IF($K67="Yes", IF(Indicators!M67&lt;&gt;"", Indicators!M67, ""), "")</f>
        <v/>
      </c>
      <c r="DH67" s="33" t="str">
        <f>IF($K67="Yes", IF(Indicators!W67&lt;&gt;"", Indicators!W67, ""), "")</f>
        <v/>
      </c>
      <c r="DJ67" s="33" t="str">
        <f>IF($K67="Yes", IF(Indicators!O67&lt;&gt;"", Indicators!O67, ""), "")</f>
        <v/>
      </c>
      <c r="DK67" s="33" t="str">
        <f>IF($K67="Yes", IF(Indicators!P67&lt;&gt;"", Indicators!P67, ""), "")</f>
        <v/>
      </c>
      <c r="DL67" s="33" t="str">
        <f>IF($K67="Yes", IF(Indicators!Q67&lt;&gt;"", Indicators!Q67, ""), "")</f>
        <v/>
      </c>
      <c r="DM67" s="33" t="str">
        <f>IF($K67="Yes", IF(Indicators!R67&lt;&gt;"", Indicators!R67, ""), "")</f>
        <v/>
      </c>
      <c r="DN67" s="33" t="str">
        <f>IF($K67="Yes", IF(Indicators!S67&lt;&gt;"", Indicators!S67, ""), "")</f>
        <v/>
      </c>
      <c r="DO67" s="33" t="str">
        <f>IF($K67="Yes", IF(Indicators!T67&lt;&gt;"", Indicators!T67, ""), "")</f>
        <v/>
      </c>
      <c r="DP67" s="33" t="str">
        <f>IF($K67="Yes", IF(Indicators!U67&lt;&gt;"", Indicators!U67, ""), "")</f>
        <v/>
      </c>
      <c r="DQ67" s="33" t="str">
        <f>IF($K67="Yes", IF(Indicators!V67&lt;&gt;"", Indicators!V67, ""), "")</f>
        <v/>
      </c>
      <c r="DS67" s="29" t="str">
        <f>IF($K67="Yes", IF(Indicators!X67&lt;&gt;"", Indicators!X67, ""), "")</f>
        <v/>
      </c>
    </row>
    <row r="68" spans="1:123" x14ac:dyDescent="0.25">
      <c r="A68" s="56" t="str">
        <f>Indicators!A68</f>
        <v>District1017</v>
      </c>
      <c r="B68" s="56" t="str">
        <f>Indicators!B68</f>
        <v>School 4</v>
      </c>
      <c r="C68" s="57" t="str">
        <f>Indicators!D68</f>
        <v>Yes</v>
      </c>
      <c r="D68" s="64" t="str">
        <f>IF(AK68="Y", IF(Parameters!B$5="Percentile", Identification!AJ68,Identification!AI68), "")</f>
        <v/>
      </c>
      <c r="E68" s="64" t="str">
        <f>IF(AN68="Y", IF(Parameters!B$6="Percentile", AM68, AL68), "")</f>
        <v/>
      </c>
      <c r="F68" s="57" t="str">
        <f t="shared" si="32"/>
        <v>N</v>
      </c>
      <c r="G68" s="64" t="str">
        <f>IF(AND(F68="Y", AS68="Y"), IF(Parameters!B$7="Percentile", AR68,AQ68), "")</f>
        <v/>
      </c>
      <c r="H68" s="57" t="str">
        <f t="shared" si="33"/>
        <v/>
      </c>
      <c r="I68" s="64" t="str">
        <f>IF(AND(H68="Y", AW68="Y"), IF(Parameters!B$7="Percentile", AV68,AU68), "")</f>
        <v/>
      </c>
      <c r="J68" s="65" t="str">
        <f t="shared" si="34"/>
        <v/>
      </c>
      <c r="K68" s="57" t="str">
        <f t="shared" si="35"/>
        <v>No</v>
      </c>
      <c r="L68" s="87" t="str">
        <f t="shared" si="36"/>
        <v/>
      </c>
      <c r="M68" s="57" t="str">
        <f>Identification!BI68</f>
        <v>N</v>
      </c>
      <c r="N68" s="87" t="str">
        <f t="shared" si="37"/>
        <v/>
      </c>
      <c r="O68" s="88" t="str">
        <f t="shared" si="38"/>
        <v/>
      </c>
      <c r="P68" s="57" t="str">
        <f t="shared" si="39"/>
        <v/>
      </c>
      <c r="Q68" s="57" t="str">
        <f t="shared" si="40"/>
        <v/>
      </c>
      <c r="R68" s="57" t="str">
        <f t="shared" si="41"/>
        <v>No</v>
      </c>
      <c r="S68" s="57" t="str">
        <f t="shared" si="42"/>
        <v/>
      </c>
      <c r="T68" s="57" t="str">
        <f t="shared" si="43"/>
        <v>N</v>
      </c>
      <c r="U68" s="57" t="str">
        <f t="shared" si="44"/>
        <v/>
      </c>
      <c r="V68" s="88" t="str">
        <f t="shared" si="45"/>
        <v/>
      </c>
      <c r="W68" s="57" t="str">
        <f t="shared" si="46"/>
        <v/>
      </c>
      <c r="X68" s="91" t="str">
        <f t="shared" si="47"/>
        <v/>
      </c>
      <c r="Y68" s="58" t="str">
        <f t="shared" si="48"/>
        <v>No</v>
      </c>
      <c r="AA68" s="29" t="str">
        <f t="shared" si="49"/>
        <v>No</v>
      </c>
      <c r="AB68" s="29" t="str">
        <f t="shared" si="50"/>
        <v>No</v>
      </c>
      <c r="AC68" s="29" t="str">
        <f t="shared" si="51"/>
        <v>No</v>
      </c>
      <c r="AE68" s="29" t="str">
        <f t="shared" si="52"/>
        <v/>
      </c>
      <c r="AF68" s="29" t="str">
        <f t="shared" si="53"/>
        <v/>
      </c>
      <c r="AG68" s="29" t="str">
        <f t="shared" si="54"/>
        <v/>
      </c>
      <c r="AI68" s="33">
        <f>IF(C68="Yes",IF(Indicators!E68&lt;&gt;"", Indicators!E68,""),"")</f>
        <v>60</v>
      </c>
      <c r="AJ68" s="33">
        <f t="shared" si="55"/>
        <v>91.8</v>
      </c>
      <c r="AK68" s="62" t="str">
        <f>IF(Parameters!B$5="Percentile", IF(AJ68&lt;Parameters!C$5, "Y", "N"), IF(AI68&lt;Parameters!C$5, "Y", "N"))</f>
        <v>N</v>
      </c>
      <c r="AL68" s="33" t="str">
        <f>IF(C68="Yes", IF(Indicators!W68&lt;&gt;"", Indicators!W68, ""),"")</f>
        <v/>
      </c>
      <c r="AM68" s="33" t="str">
        <f t="shared" si="56"/>
        <v/>
      </c>
      <c r="AN68" s="33" t="str">
        <f>IF(AL68&lt;&gt;"", IF(Parameters!B$6="Percentile", IF(AM68&lt;Parameters!C$6, "Y", "N"), IF(AL68&lt;Parameters!C$6, "Y", "N")),"")</f>
        <v/>
      </c>
      <c r="AO68" s="47" t="str">
        <f t="shared" si="57"/>
        <v>N</v>
      </c>
      <c r="AQ68" s="33">
        <f>IF(C68="Yes", IF(Indicators!N68&lt;&gt;"", Indicators!N68,""),"")</f>
        <v>122.96918770000001</v>
      </c>
      <c r="AR68" s="33">
        <f t="shared" si="58"/>
        <v>77.3</v>
      </c>
      <c r="AS68" s="48" t="str">
        <f>IF(Parameters!B$7="Percentile", IF(AR68&lt;Parameters!C$7, "Y", "N"), IF(AQ68&lt;Parameters!C$7, "Y", "N"))</f>
        <v>N</v>
      </c>
      <c r="AU68" s="33">
        <f>IF(C68="Yes", IF(Indicators!X68&lt;&gt;"", Indicators!X68,""),"")</f>
        <v>14.69</v>
      </c>
      <c r="AV68" s="33">
        <f t="shared" si="59"/>
        <v>44.999999999999993</v>
      </c>
      <c r="AW68" s="48" t="str">
        <f>IF(Parameters!B$8="Percentile", IF(AV68&lt;Parameters!C$8, "Y", "N"), IF(AU68&gt;Parameters!C$8, "Y", "N"))</f>
        <v>N</v>
      </c>
      <c r="AY68" s="71" t="str">
        <f>IF(Indicators!F68&lt;&gt;"", IF(Indicators!F68&lt;Parameters!F$5, "Y", "N"), "")</f>
        <v>N</v>
      </c>
      <c r="AZ68" s="71" t="str">
        <f>IF(Indicators!G68&lt;&gt;"", IF(Indicators!G68&lt;Parameters!G$5, "Y", "N"), "")</f>
        <v>Y</v>
      </c>
      <c r="BA68" s="71" t="str">
        <f>IF(Indicators!H68&lt;&gt;"", IF(Indicators!H68&lt;Parameters!H$5, "Y", "N"), "")</f>
        <v/>
      </c>
      <c r="BB68" s="71" t="str">
        <f>IF(Indicators!I68&lt;&gt;"", IF(Indicators!I68&lt;Parameters!I$5, "Y", "N"), "")</f>
        <v/>
      </c>
      <c r="BC68" s="71" t="str">
        <f>IF(Indicators!J68&lt;&gt;"", IF(Indicators!J68&lt;Parameters!J$5, "Y", "N"), "")</f>
        <v/>
      </c>
      <c r="BD68" s="71" t="str">
        <f>IF(Indicators!K68&lt;&gt;"", IF(Indicators!K68&lt;Parameters!K$5, "Y", "N"), "")</f>
        <v/>
      </c>
      <c r="BE68" s="71" t="str">
        <f>IF(Indicators!L68&lt;&gt;"", IF(Indicators!L68&lt;Parameters!L$5, "Y", "N"), "")</f>
        <v/>
      </c>
      <c r="BF68" s="71" t="str">
        <f>IF(Indicators!M68&lt;&gt;"", IF(Indicators!M68&lt;Parameters!M$5, "Y", "N"), "")</f>
        <v>N</v>
      </c>
      <c r="BG68" s="29" t="str">
        <f>IF(Indicators!Q68&lt;&gt;"", IF(Indicators!Q68&lt;Parameters!H$6, "Y", "N"), "")</f>
        <v/>
      </c>
      <c r="BH68" s="29">
        <f t="shared" si="60"/>
        <v>1</v>
      </c>
      <c r="BI68" s="47" t="str">
        <f>IF(K68="No",IF(BH68&gt;=Parameters!C$12, "Y", "N"), "")</f>
        <v>N</v>
      </c>
      <c r="BK68" s="78" t="str">
        <f>IF(AND($BI68="Y", Indicators!O68&lt;&gt;""), _xlfn.PERCENTRANK.EXC(Indicators!O$2:O$210, Indicators!O68)*100, "")</f>
        <v/>
      </c>
      <c r="BL68" s="78" t="str">
        <f>IF(AND($BI68="Y", Indicators!P68&lt;&gt;""), _xlfn.PERCENTRANK.EXC(Indicators!P$2:P$210, Indicators!P68)*100, "")</f>
        <v/>
      </c>
      <c r="BM68" s="78" t="str">
        <f>IF(AND($BI68="Y", Indicators!Q68&lt;&gt;""), _xlfn.PERCENTRANK.EXC(Indicators!Q$2:Q$210, Indicators!Q68)*100, "")</f>
        <v/>
      </c>
      <c r="BN68" s="78" t="str">
        <f>IF(AND($BI68="Y", Indicators!R68&lt;&gt;""), _xlfn.PERCENTRANK.EXC(Indicators!R$2:R$210, Indicators!R68)*100, "")</f>
        <v/>
      </c>
      <c r="BO68" s="78" t="str">
        <f>IF(AND($BI68="Y", Indicators!S68&lt;&gt;""), _xlfn.PERCENTRANK.EXC(Indicators!S$2:S$210, Indicators!S68)*100, "")</f>
        <v/>
      </c>
      <c r="BP68" s="78" t="str">
        <f>IF(AND($BI68="Y", Indicators!T68&lt;&gt;""), _xlfn.PERCENTRANK.EXC(Indicators!T$2:T$210, Indicators!T68)*100, "")</f>
        <v/>
      </c>
      <c r="BQ68" s="78" t="str">
        <f>IF(AND($BI68="Y", Indicators!U68&lt;&gt;""), _xlfn.PERCENTRANK.EXC(Indicators!U$2:U$210, Indicators!U68)*100, "")</f>
        <v/>
      </c>
      <c r="BR68" s="78" t="str">
        <f>IF(AND($BI68="Y", Indicators!V68&lt;&gt;""), _xlfn.PERCENTRANK.EXC(Indicators!V$2:V$210, Indicators!V68)*100, "")</f>
        <v/>
      </c>
      <c r="BS68" s="81" t="str">
        <f t="shared" si="61"/>
        <v/>
      </c>
      <c r="BT68" s="84" t="str">
        <f>IF(BI68="Y", IF(BS68&gt;=Parameters!C$13, "Y", "N"), "")</f>
        <v/>
      </c>
      <c r="BU68" s="29"/>
      <c r="BV68" s="33" t="str">
        <f>IF(BT68="Y", Indicators!X68, "")</f>
        <v/>
      </c>
      <c r="BW68" s="47" t="str">
        <f>IF(BV68&lt;&gt;"", IF(BV68&gt;Parameters!C$14,"Y", "N"), "")</f>
        <v/>
      </c>
      <c r="BY68" s="72" t="str">
        <f>IF(Indicators!F68&lt;&gt;"", IF(Indicators!F68&lt;Parameters!F$18, "Y", "N"), "")</f>
        <v>N</v>
      </c>
      <c r="BZ68" s="72" t="str">
        <f>IF(Indicators!G68&lt;&gt;"", IF(Indicators!G68&lt;Parameters!G$18, "Y", "N"), "")</f>
        <v>N</v>
      </c>
      <c r="CA68" s="72" t="str">
        <f>IF(Indicators!H68&lt;&gt;"", IF(Indicators!H68&lt;Parameters!H$18, "Y", "N"), "")</f>
        <v/>
      </c>
      <c r="CB68" s="72" t="str">
        <f>IF(Indicators!I68&lt;&gt;"", IF(Indicators!I68&lt;Parameters!I$18, "Y", "N"), "")</f>
        <v/>
      </c>
      <c r="CC68" s="72" t="str">
        <f>IF(Indicators!J68&lt;&gt;"", IF(Indicators!J68&lt;Parameters!J$18, "Y", "N"), "")</f>
        <v/>
      </c>
      <c r="CD68" s="72" t="str">
        <f>IF(Indicators!K68&lt;&gt;"", IF(Indicators!K68&lt;Parameters!K$18, "Y", "N"), "")</f>
        <v/>
      </c>
      <c r="CE68" s="72" t="str">
        <f>IF(Indicators!L68&lt;&gt;"", IF(Indicators!L68&lt;Parameters!L$18, "Y", "N"), "")</f>
        <v/>
      </c>
      <c r="CF68" s="72" t="str">
        <f>IF(Indicators!M68&lt;&gt;"", IF(Indicators!M68&lt;Parameters!M$18, "Y", "N"), "")</f>
        <v>N</v>
      </c>
      <c r="CG68" s="29" t="str">
        <f>IF(Indicators!Q68&lt;&gt;"", IF(Indicators!Q68&lt;Parameters!H$19, "Y", "N"), "")</f>
        <v/>
      </c>
      <c r="CH68" s="29">
        <f t="shared" si="62"/>
        <v>0</v>
      </c>
      <c r="CI68" s="47" t="str">
        <f>IF(AND(K68="No",R68="No"),IF(CH68&gt;=Parameters!C$18, "Y", "N"), "")</f>
        <v>N</v>
      </c>
      <c r="CJ68" s="29"/>
      <c r="CK68" s="29" t="str">
        <f>IF(AND($CI68="Y", Indicators!O68&lt;&gt;""), IF(Indicators!O68&lt;Parameters!F$20, "Y", "N"),"")</f>
        <v/>
      </c>
      <c r="CL68" s="29" t="str">
        <f>IF(AND($CI68="Y", Indicators!P68&lt;&gt;""), IF(Indicators!P68&lt;Parameters!G$20, "Y", "N"),"")</f>
        <v/>
      </c>
      <c r="CM68" s="29" t="str">
        <f>IF(AND($CI68="Y", Indicators!Q68&lt;&gt;""), IF(Indicators!Q68&lt;Parameters!H$20, "Y", "N"),"")</f>
        <v/>
      </c>
      <c r="CN68" s="29" t="str">
        <f>IF(AND($CI68="Y", Indicators!R68&lt;&gt;""), IF(Indicators!R68&lt;Parameters!I$20, "Y", "N"),"")</f>
        <v/>
      </c>
      <c r="CO68" s="29" t="str">
        <f>IF(AND($CI68="Y", Indicators!S68&lt;&gt;""), IF(Indicators!S68&lt;Parameters!J$20, "Y", "N"),"")</f>
        <v/>
      </c>
      <c r="CP68" s="29" t="str">
        <f>IF(AND($CI68="Y", Indicators!T68&lt;&gt;""), IF(Indicators!T68&lt;Parameters!K$20, "Y", "N"),"")</f>
        <v/>
      </c>
      <c r="CQ68" s="29" t="str">
        <f>IF(AND($CI68="Y", Indicators!U68&lt;&gt;""), IF(Indicators!U68&lt;Parameters!L$20, "Y", "N"),"")</f>
        <v/>
      </c>
      <c r="CR68" s="29" t="str">
        <f>IF(AND($CI68="Y", Indicators!V68&lt;&gt;""), IF(Indicators!V68&lt;Parameters!M$20, "Y", "N"),"")</f>
        <v/>
      </c>
      <c r="CS68" s="81" t="str">
        <f t="shared" si="63"/>
        <v/>
      </c>
      <c r="CT68" s="84" t="str">
        <f>IF(CI68="Y", IF(CS68&gt;=Parameters!C$19, "Y", "N"), "")</f>
        <v/>
      </c>
      <c r="CU68" s="29" t="str">
        <f>IF($H68="Yes",#REF!, "")</f>
        <v/>
      </c>
      <c r="CV68" s="78" t="str">
        <f>IF(CT68="Y", Indicators!X68, "")</f>
        <v/>
      </c>
      <c r="CW68" s="34" t="str">
        <f>IF(CV68&lt;&gt;"",IF(CV68&gt;Parameters!C87,"Y","N"), "")</f>
        <v/>
      </c>
      <c r="CY68" s="33" t="str">
        <f>IF($K68="Yes", IF(Indicators!F68&lt;&gt;"", Indicators!F68, ""), "")</f>
        <v/>
      </c>
      <c r="CZ68" s="33" t="str">
        <f>IF($K68="Yes", IF(Indicators!G68&lt;&gt;"", Indicators!G68, ""), "")</f>
        <v/>
      </c>
      <c r="DA68" s="33" t="str">
        <f>IF($K68="Yes", IF(Indicators!H68&lt;&gt;"", Indicators!H68, ""), "")</f>
        <v/>
      </c>
      <c r="DB68" s="33" t="str">
        <f>IF($K68="Yes", IF(Indicators!I68&lt;&gt;"", Indicators!I68, ""), "")</f>
        <v/>
      </c>
      <c r="DC68" s="33" t="str">
        <f>IF($K68="Yes", IF(Indicators!J68&lt;&gt;"", Indicators!J68, ""), "")</f>
        <v/>
      </c>
      <c r="DD68" s="33" t="str">
        <f>IF($K68="Yes", IF(Indicators!K68&lt;&gt;"", Indicators!K68, ""), "")</f>
        <v/>
      </c>
      <c r="DE68" s="33" t="str">
        <f>IF($K68="Yes", IF(Indicators!L68&lt;&gt;"", Indicators!L68, ""), "")</f>
        <v/>
      </c>
      <c r="DF68" s="33" t="str">
        <f>IF($K68="Yes", IF(Indicators!M68&lt;&gt;"", Indicators!M68, ""), "")</f>
        <v/>
      </c>
      <c r="DH68" s="33" t="str">
        <f>IF($K68="Yes", IF(Indicators!W68&lt;&gt;"", Indicators!W68, ""), "")</f>
        <v/>
      </c>
      <c r="DJ68" s="33" t="str">
        <f>IF($K68="Yes", IF(Indicators!O68&lt;&gt;"", Indicators!O68, ""), "")</f>
        <v/>
      </c>
      <c r="DK68" s="33" t="str">
        <f>IF($K68="Yes", IF(Indicators!P68&lt;&gt;"", Indicators!P68, ""), "")</f>
        <v/>
      </c>
      <c r="DL68" s="33" t="str">
        <f>IF($K68="Yes", IF(Indicators!Q68&lt;&gt;"", Indicators!Q68, ""), "")</f>
        <v/>
      </c>
      <c r="DM68" s="33" t="str">
        <f>IF($K68="Yes", IF(Indicators!R68&lt;&gt;"", Indicators!R68, ""), "")</f>
        <v/>
      </c>
      <c r="DN68" s="33" t="str">
        <f>IF($K68="Yes", IF(Indicators!S68&lt;&gt;"", Indicators!S68, ""), "")</f>
        <v/>
      </c>
      <c r="DO68" s="33" t="str">
        <f>IF($K68="Yes", IF(Indicators!T68&lt;&gt;"", Indicators!T68, ""), "")</f>
        <v/>
      </c>
      <c r="DP68" s="33" t="str">
        <f>IF($K68="Yes", IF(Indicators!U68&lt;&gt;"", Indicators!U68, ""), "")</f>
        <v/>
      </c>
      <c r="DQ68" s="33" t="str">
        <f>IF($K68="Yes", IF(Indicators!V68&lt;&gt;"", Indicators!V68, ""), "")</f>
        <v/>
      </c>
      <c r="DS68" s="29" t="str">
        <f>IF($K68="Yes", IF(Indicators!X68&lt;&gt;"", Indicators!X68, ""), "")</f>
        <v/>
      </c>
    </row>
    <row r="69" spans="1:123" x14ac:dyDescent="0.25">
      <c r="A69" s="56" t="str">
        <f>Indicators!A69</f>
        <v>District1017</v>
      </c>
      <c r="B69" s="56" t="str">
        <f>Indicators!B69</f>
        <v>School 5</v>
      </c>
      <c r="C69" s="57" t="str">
        <f>Indicators!D69</f>
        <v>Yes</v>
      </c>
      <c r="D69" s="64" t="str">
        <f>IF(AK69="Y", IF(Parameters!B$5="Percentile", Identification!AJ69,Identification!AI69), "")</f>
        <v/>
      </c>
      <c r="E69" s="64" t="str">
        <f>IF(AN69="Y", IF(Parameters!B$6="Percentile", AM69, AL69), "")</f>
        <v/>
      </c>
      <c r="F69" s="57" t="str">
        <f t="shared" si="32"/>
        <v>N</v>
      </c>
      <c r="G69" s="64" t="str">
        <f>IF(AND(F69="Y", AS69="Y"), IF(Parameters!B$7="Percentile", AR69,AQ69), "")</f>
        <v/>
      </c>
      <c r="H69" s="57" t="str">
        <f t="shared" si="33"/>
        <v/>
      </c>
      <c r="I69" s="64" t="str">
        <f>IF(AND(H69="Y", AW69="Y"), IF(Parameters!B$7="Percentile", AV69,AU69), "")</f>
        <v/>
      </c>
      <c r="J69" s="65" t="str">
        <f t="shared" si="34"/>
        <v/>
      </c>
      <c r="K69" s="57" t="str">
        <f t="shared" si="35"/>
        <v>No</v>
      </c>
      <c r="L69" s="87" t="str">
        <f t="shared" si="36"/>
        <v/>
      </c>
      <c r="M69" s="57" t="str">
        <f>Identification!BI69</f>
        <v>N</v>
      </c>
      <c r="N69" s="87" t="str">
        <f t="shared" si="37"/>
        <v/>
      </c>
      <c r="O69" s="88" t="str">
        <f t="shared" si="38"/>
        <v/>
      </c>
      <c r="P69" s="57" t="str">
        <f t="shared" si="39"/>
        <v/>
      </c>
      <c r="Q69" s="57" t="str">
        <f t="shared" si="40"/>
        <v/>
      </c>
      <c r="R69" s="57" t="str">
        <f t="shared" si="41"/>
        <v>No</v>
      </c>
      <c r="S69" s="57" t="str">
        <f t="shared" si="42"/>
        <v/>
      </c>
      <c r="T69" s="57" t="str">
        <f t="shared" si="43"/>
        <v>N</v>
      </c>
      <c r="U69" s="57" t="str">
        <f t="shared" si="44"/>
        <v/>
      </c>
      <c r="V69" s="88" t="str">
        <f t="shared" si="45"/>
        <v/>
      </c>
      <c r="W69" s="57" t="str">
        <f t="shared" si="46"/>
        <v/>
      </c>
      <c r="X69" s="91" t="str">
        <f t="shared" si="47"/>
        <v/>
      </c>
      <c r="Y69" s="58" t="str">
        <f t="shared" si="48"/>
        <v>No</v>
      </c>
      <c r="AA69" s="29" t="str">
        <f t="shared" si="49"/>
        <v>No</v>
      </c>
      <c r="AB69" s="29" t="str">
        <f t="shared" si="50"/>
        <v>No</v>
      </c>
      <c r="AC69" s="29" t="str">
        <f t="shared" si="51"/>
        <v>No</v>
      </c>
      <c r="AE69" s="29" t="str">
        <f t="shared" si="52"/>
        <v/>
      </c>
      <c r="AF69" s="29" t="str">
        <f t="shared" si="53"/>
        <v/>
      </c>
      <c r="AG69" s="29" t="str">
        <f t="shared" si="54"/>
        <v/>
      </c>
      <c r="AI69" s="33">
        <f>IF(C69="Yes",IF(Indicators!E69&lt;&gt;"", Indicators!E69,""),"")</f>
        <v>52.153109999999998</v>
      </c>
      <c r="AJ69" s="33">
        <f t="shared" si="55"/>
        <v>70</v>
      </c>
      <c r="AK69" s="62" t="str">
        <f>IF(Parameters!B$5="Percentile", IF(AJ69&lt;Parameters!C$5, "Y", "N"), IF(AI69&lt;Parameters!C$5, "Y", "N"))</f>
        <v>N</v>
      </c>
      <c r="AL69" s="33" t="str">
        <f>IF(C69="Yes", IF(Indicators!W69&lt;&gt;"", Indicators!W69, ""),"")</f>
        <v/>
      </c>
      <c r="AM69" s="33" t="str">
        <f t="shared" si="56"/>
        <v/>
      </c>
      <c r="AN69" s="33" t="str">
        <f>IF(AL69&lt;&gt;"", IF(Parameters!B$6="Percentile", IF(AM69&lt;Parameters!C$6, "Y", "N"), IF(AL69&lt;Parameters!C$6, "Y", "N")),"")</f>
        <v/>
      </c>
      <c r="AO69" s="47" t="str">
        <f t="shared" si="57"/>
        <v>N</v>
      </c>
      <c r="AQ69" s="33">
        <f>IF(C69="Yes", IF(Indicators!N69&lt;&gt;"", Indicators!N69,""),"")</f>
        <v>115.1351351</v>
      </c>
      <c r="AR69" s="33">
        <f t="shared" si="58"/>
        <v>60.9</v>
      </c>
      <c r="AS69" s="48" t="str">
        <f>IF(Parameters!B$7="Percentile", IF(AR69&lt;Parameters!C$7, "Y", "N"), IF(AQ69&lt;Parameters!C$7, "Y", "N"))</f>
        <v>N</v>
      </c>
      <c r="AU69" s="33">
        <f>IF(C69="Yes", IF(Indicators!X69&lt;&gt;"", Indicators!X69,""),"")</f>
        <v>6.83</v>
      </c>
      <c r="AV69" s="33">
        <f t="shared" si="59"/>
        <v>93.3</v>
      </c>
      <c r="AW69" s="48" t="str">
        <f>IF(Parameters!B$8="Percentile", IF(AV69&lt;Parameters!C$8, "Y", "N"), IF(AU69&gt;Parameters!C$8, "Y", "N"))</f>
        <v>N</v>
      </c>
      <c r="AY69" s="71" t="str">
        <f>IF(Indicators!F69&lt;&gt;"", IF(Indicators!F69&lt;Parameters!F$5, "Y", "N"), "")</f>
        <v>N</v>
      </c>
      <c r="AZ69" s="71" t="str">
        <f>IF(Indicators!G69&lt;&gt;"", IF(Indicators!G69&lt;Parameters!G$5, "Y", "N"), "")</f>
        <v>N</v>
      </c>
      <c r="BA69" s="71" t="str">
        <f>IF(Indicators!H69&lt;&gt;"", IF(Indicators!H69&lt;Parameters!H$5, "Y", "N"), "")</f>
        <v/>
      </c>
      <c r="BB69" s="71" t="str">
        <f>IF(Indicators!I69&lt;&gt;"", IF(Indicators!I69&lt;Parameters!I$5, "Y", "N"), "")</f>
        <v/>
      </c>
      <c r="BC69" s="71" t="str">
        <f>IF(Indicators!J69&lt;&gt;"", IF(Indicators!J69&lt;Parameters!J$5, "Y", "N"), "")</f>
        <v/>
      </c>
      <c r="BD69" s="71" t="str">
        <f>IF(Indicators!K69&lt;&gt;"", IF(Indicators!K69&lt;Parameters!K$5, "Y", "N"), "")</f>
        <v/>
      </c>
      <c r="BE69" s="71" t="str">
        <f>IF(Indicators!L69&lt;&gt;"", IF(Indicators!L69&lt;Parameters!L$5, "Y", "N"), "")</f>
        <v/>
      </c>
      <c r="BF69" s="71" t="str">
        <f>IF(Indicators!M69&lt;&gt;"", IF(Indicators!M69&lt;Parameters!M$5, "Y", "N"), "")</f>
        <v>N</v>
      </c>
      <c r="BG69" s="29" t="str">
        <f>IF(Indicators!Q69&lt;&gt;"", IF(Indicators!Q69&lt;Parameters!H$6, "Y", "N"), "")</f>
        <v/>
      </c>
      <c r="BH69" s="29">
        <f t="shared" si="60"/>
        <v>0</v>
      </c>
      <c r="BI69" s="47" t="str">
        <f>IF(K69="No",IF(BH69&gt;=Parameters!C$12, "Y", "N"), "")</f>
        <v>N</v>
      </c>
      <c r="BK69" s="78" t="str">
        <f>IF(AND($BI69="Y", Indicators!O69&lt;&gt;""), _xlfn.PERCENTRANK.EXC(Indicators!O$2:O$210, Indicators!O69)*100, "")</f>
        <v/>
      </c>
      <c r="BL69" s="78" t="str">
        <f>IF(AND($BI69="Y", Indicators!P69&lt;&gt;""), _xlfn.PERCENTRANK.EXC(Indicators!P$2:P$210, Indicators!P69)*100, "")</f>
        <v/>
      </c>
      <c r="BM69" s="78" t="str">
        <f>IF(AND($BI69="Y", Indicators!Q69&lt;&gt;""), _xlfn.PERCENTRANK.EXC(Indicators!Q$2:Q$210, Indicators!Q69)*100, "")</f>
        <v/>
      </c>
      <c r="BN69" s="78" t="str">
        <f>IF(AND($BI69="Y", Indicators!R69&lt;&gt;""), _xlfn.PERCENTRANK.EXC(Indicators!R$2:R$210, Indicators!R69)*100, "")</f>
        <v/>
      </c>
      <c r="BO69" s="78" t="str">
        <f>IF(AND($BI69="Y", Indicators!S69&lt;&gt;""), _xlfn.PERCENTRANK.EXC(Indicators!S$2:S$210, Indicators!S69)*100, "")</f>
        <v/>
      </c>
      <c r="BP69" s="78" t="str">
        <f>IF(AND($BI69="Y", Indicators!T69&lt;&gt;""), _xlfn.PERCENTRANK.EXC(Indicators!T$2:T$210, Indicators!T69)*100, "")</f>
        <v/>
      </c>
      <c r="BQ69" s="78" t="str">
        <f>IF(AND($BI69="Y", Indicators!U69&lt;&gt;""), _xlfn.PERCENTRANK.EXC(Indicators!U$2:U$210, Indicators!U69)*100, "")</f>
        <v/>
      </c>
      <c r="BR69" s="78" t="str">
        <f>IF(AND($BI69="Y", Indicators!V69&lt;&gt;""), _xlfn.PERCENTRANK.EXC(Indicators!V$2:V$210, Indicators!V69)*100, "")</f>
        <v/>
      </c>
      <c r="BS69" s="81" t="str">
        <f t="shared" si="61"/>
        <v/>
      </c>
      <c r="BT69" s="84" t="str">
        <f>IF(BI69="Y", IF(BS69&gt;=Parameters!C$13, "Y", "N"), "")</f>
        <v/>
      </c>
      <c r="BU69" s="29"/>
      <c r="BV69" s="33" t="str">
        <f>IF(BT69="Y", Indicators!X69, "")</f>
        <v/>
      </c>
      <c r="BW69" s="47" t="str">
        <f>IF(BV69&lt;&gt;"", IF(BV69&gt;Parameters!C$14,"Y", "N"), "")</f>
        <v/>
      </c>
      <c r="BY69" s="72" t="str">
        <f>IF(Indicators!F69&lt;&gt;"", IF(Indicators!F69&lt;Parameters!F$18, "Y", "N"), "")</f>
        <v>N</v>
      </c>
      <c r="BZ69" s="72" t="str">
        <f>IF(Indicators!G69&lt;&gt;"", IF(Indicators!G69&lt;Parameters!G$18, "Y", "N"), "")</f>
        <v>N</v>
      </c>
      <c r="CA69" s="72" t="str">
        <f>IF(Indicators!H69&lt;&gt;"", IF(Indicators!H69&lt;Parameters!H$18, "Y", "N"), "")</f>
        <v/>
      </c>
      <c r="CB69" s="72" t="str">
        <f>IF(Indicators!I69&lt;&gt;"", IF(Indicators!I69&lt;Parameters!I$18, "Y", "N"), "")</f>
        <v/>
      </c>
      <c r="CC69" s="72" t="str">
        <f>IF(Indicators!J69&lt;&gt;"", IF(Indicators!J69&lt;Parameters!J$18, "Y", "N"), "")</f>
        <v/>
      </c>
      <c r="CD69" s="72" t="str">
        <f>IF(Indicators!K69&lt;&gt;"", IF(Indicators!K69&lt;Parameters!K$18, "Y", "N"), "")</f>
        <v/>
      </c>
      <c r="CE69" s="72" t="str">
        <f>IF(Indicators!L69&lt;&gt;"", IF(Indicators!L69&lt;Parameters!L$18, "Y", "N"), "")</f>
        <v/>
      </c>
      <c r="CF69" s="72" t="str">
        <f>IF(Indicators!M69&lt;&gt;"", IF(Indicators!M69&lt;Parameters!M$18, "Y", "N"), "")</f>
        <v>N</v>
      </c>
      <c r="CG69" s="29" t="str">
        <f>IF(Indicators!Q69&lt;&gt;"", IF(Indicators!Q69&lt;Parameters!H$19, "Y", "N"), "")</f>
        <v/>
      </c>
      <c r="CH69" s="29">
        <f t="shared" si="62"/>
        <v>0</v>
      </c>
      <c r="CI69" s="47" t="str">
        <f>IF(AND(K69="No",R69="No"),IF(CH69&gt;=Parameters!C$18, "Y", "N"), "")</f>
        <v>N</v>
      </c>
      <c r="CJ69" s="29"/>
      <c r="CK69" s="29" t="str">
        <f>IF(AND($CI69="Y", Indicators!O69&lt;&gt;""), IF(Indicators!O69&lt;Parameters!F$20, "Y", "N"),"")</f>
        <v/>
      </c>
      <c r="CL69" s="29" t="str">
        <f>IF(AND($CI69="Y", Indicators!P69&lt;&gt;""), IF(Indicators!P69&lt;Parameters!G$20, "Y", "N"),"")</f>
        <v/>
      </c>
      <c r="CM69" s="29" t="str">
        <f>IF(AND($CI69="Y", Indicators!Q69&lt;&gt;""), IF(Indicators!Q69&lt;Parameters!H$20, "Y", "N"),"")</f>
        <v/>
      </c>
      <c r="CN69" s="29" t="str">
        <f>IF(AND($CI69="Y", Indicators!R69&lt;&gt;""), IF(Indicators!R69&lt;Parameters!I$20, "Y", "N"),"")</f>
        <v/>
      </c>
      <c r="CO69" s="29" t="str">
        <f>IF(AND($CI69="Y", Indicators!S69&lt;&gt;""), IF(Indicators!S69&lt;Parameters!J$20, "Y", "N"),"")</f>
        <v/>
      </c>
      <c r="CP69" s="29" t="str">
        <f>IF(AND($CI69="Y", Indicators!T69&lt;&gt;""), IF(Indicators!T69&lt;Parameters!K$20, "Y", "N"),"")</f>
        <v/>
      </c>
      <c r="CQ69" s="29" t="str">
        <f>IF(AND($CI69="Y", Indicators!U69&lt;&gt;""), IF(Indicators!U69&lt;Parameters!L$20, "Y", "N"),"")</f>
        <v/>
      </c>
      <c r="CR69" s="29" t="str">
        <f>IF(AND($CI69="Y", Indicators!V69&lt;&gt;""), IF(Indicators!V69&lt;Parameters!M$20, "Y", "N"),"")</f>
        <v/>
      </c>
      <c r="CS69" s="81" t="str">
        <f t="shared" si="63"/>
        <v/>
      </c>
      <c r="CT69" s="84" t="str">
        <f>IF(CI69="Y", IF(CS69&gt;=Parameters!C$19, "Y", "N"), "")</f>
        <v/>
      </c>
      <c r="CU69" s="29" t="str">
        <f>IF($H69="Yes",#REF!, "")</f>
        <v/>
      </c>
      <c r="CV69" s="78" t="str">
        <f>IF(CT69="Y", Indicators!X69, "")</f>
        <v/>
      </c>
      <c r="CW69" s="34" t="str">
        <f>IF(CV69&lt;&gt;"",IF(CV69&gt;Parameters!C88,"Y","N"), "")</f>
        <v/>
      </c>
      <c r="CY69" s="33" t="str">
        <f>IF($K69="Yes", IF(Indicators!F69&lt;&gt;"", Indicators!F69, ""), "")</f>
        <v/>
      </c>
      <c r="CZ69" s="33" t="str">
        <f>IF($K69="Yes", IF(Indicators!G69&lt;&gt;"", Indicators!G69, ""), "")</f>
        <v/>
      </c>
      <c r="DA69" s="33" t="str">
        <f>IF($K69="Yes", IF(Indicators!H69&lt;&gt;"", Indicators!H69, ""), "")</f>
        <v/>
      </c>
      <c r="DB69" s="33" t="str">
        <f>IF($K69="Yes", IF(Indicators!I69&lt;&gt;"", Indicators!I69, ""), "")</f>
        <v/>
      </c>
      <c r="DC69" s="33" t="str">
        <f>IF($K69="Yes", IF(Indicators!J69&lt;&gt;"", Indicators!J69, ""), "")</f>
        <v/>
      </c>
      <c r="DD69" s="33" t="str">
        <f>IF($K69="Yes", IF(Indicators!K69&lt;&gt;"", Indicators!K69, ""), "")</f>
        <v/>
      </c>
      <c r="DE69" s="33" t="str">
        <f>IF($K69="Yes", IF(Indicators!L69&lt;&gt;"", Indicators!L69, ""), "")</f>
        <v/>
      </c>
      <c r="DF69" s="33" t="str">
        <f>IF($K69="Yes", IF(Indicators!M69&lt;&gt;"", Indicators!M69, ""), "")</f>
        <v/>
      </c>
      <c r="DH69" s="33" t="str">
        <f>IF($K69="Yes", IF(Indicators!W69&lt;&gt;"", Indicators!W69, ""), "")</f>
        <v/>
      </c>
      <c r="DJ69" s="33" t="str">
        <f>IF($K69="Yes", IF(Indicators!O69&lt;&gt;"", Indicators!O69, ""), "")</f>
        <v/>
      </c>
      <c r="DK69" s="33" t="str">
        <f>IF($K69="Yes", IF(Indicators!P69&lt;&gt;"", Indicators!P69, ""), "")</f>
        <v/>
      </c>
      <c r="DL69" s="33" t="str">
        <f>IF($K69="Yes", IF(Indicators!Q69&lt;&gt;"", Indicators!Q69, ""), "")</f>
        <v/>
      </c>
      <c r="DM69" s="33" t="str">
        <f>IF($K69="Yes", IF(Indicators!R69&lt;&gt;"", Indicators!R69, ""), "")</f>
        <v/>
      </c>
      <c r="DN69" s="33" t="str">
        <f>IF($K69="Yes", IF(Indicators!S69&lt;&gt;"", Indicators!S69, ""), "")</f>
        <v/>
      </c>
      <c r="DO69" s="33" t="str">
        <f>IF($K69="Yes", IF(Indicators!T69&lt;&gt;"", Indicators!T69, ""), "")</f>
        <v/>
      </c>
      <c r="DP69" s="33" t="str">
        <f>IF($K69="Yes", IF(Indicators!U69&lt;&gt;"", Indicators!U69, ""), "")</f>
        <v/>
      </c>
      <c r="DQ69" s="33" t="str">
        <f>IF($K69="Yes", IF(Indicators!V69&lt;&gt;"", Indicators!V69, ""), "")</f>
        <v/>
      </c>
      <c r="DS69" s="29" t="str">
        <f>IF($K69="Yes", IF(Indicators!X69&lt;&gt;"", Indicators!X69, ""), "")</f>
        <v/>
      </c>
    </row>
    <row r="70" spans="1:123" x14ac:dyDescent="0.25">
      <c r="A70" s="56" t="str">
        <f>Indicators!A70</f>
        <v>District1017</v>
      </c>
      <c r="B70" s="56" t="str">
        <f>Indicators!B70</f>
        <v>School 6</v>
      </c>
      <c r="C70" s="57" t="str">
        <f>Indicators!D70</f>
        <v>Yes</v>
      </c>
      <c r="D70" s="64">
        <f>IF(AK70="Y", IF(Parameters!B$5="Percentile", Identification!AJ70,Identification!AI70), "")</f>
        <v>23.529411799999998</v>
      </c>
      <c r="E70" s="64" t="str">
        <f>IF(AN70="Y", IF(Parameters!B$6="Percentile", AM70, AL70), "")</f>
        <v/>
      </c>
      <c r="F70" s="57" t="str">
        <f t="shared" si="32"/>
        <v>Y</v>
      </c>
      <c r="G70" s="64">
        <f>IF(AND(F70="Y", AS70="Y"), IF(Parameters!B$7="Percentile", AR70,AQ70), "")</f>
        <v>4.7</v>
      </c>
      <c r="H70" s="57" t="str">
        <f t="shared" si="33"/>
        <v>Y</v>
      </c>
      <c r="I70" s="64" t="str">
        <f>IF(AND(H70="Y", AW70="Y"), IF(Parameters!B$7="Percentile", AV70,AU70), "")</f>
        <v/>
      </c>
      <c r="J70" s="65" t="str">
        <f t="shared" si="34"/>
        <v>N</v>
      </c>
      <c r="K70" s="57" t="str">
        <f t="shared" si="35"/>
        <v>No</v>
      </c>
      <c r="L70" s="87">
        <f t="shared" si="36"/>
        <v>3</v>
      </c>
      <c r="M70" s="57" t="str">
        <f>Identification!BI70</f>
        <v>Y</v>
      </c>
      <c r="N70" s="87">
        <f t="shared" si="37"/>
        <v>3</v>
      </c>
      <c r="O70" s="88" t="str">
        <f t="shared" si="38"/>
        <v>Y</v>
      </c>
      <c r="P70" s="57">
        <f t="shared" si="39"/>
        <v>20.61</v>
      </c>
      <c r="Q70" s="57" t="str">
        <f t="shared" si="40"/>
        <v>Y</v>
      </c>
      <c r="R70" s="57" t="str">
        <f t="shared" si="41"/>
        <v>Yes</v>
      </c>
      <c r="S70" s="57" t="str">
        <f t="shared" si="42"/>
        <v/>
      </c>
      <c r="T70" s="57" t="str">
        <f t="shared" si="43"/>
        <v/>
      </c>
      <c r="U70" s="57" t="str">
        <f t="shared" si="44"/>
        <v/>
      </c>
      <c r="V70" s="88" t="str">
        <f t="shared" si="45"/>
        <v/>
      </c>
      <c r="W70" s="57" t="str">
        <f t="shared" si="46"/>
        <v/>
      </c>
      <c r="X70" s="91" t="str">
        <f t="shared" si="47"/>
        <v/>
      </c>
      <c r="Y70" s="58" t="str">
        <f t="shared" si="48"/>
        <v>No</v>
      </c>
      <c r="AA70" s="29" t="str">
        <f t="shared" si="49"/>
        <v>No</v>
      </c>
      <c r="AB70" s="29" t="str">
        <f t="shared" si="50"/>
        <v>Yes</v>
      </c>
      <c r="AC70" s="29" t="str">
        <f t="shared" si="51"/>
        <v>No</v>
      </c>
      <c r="AE70" s="29" t="str">
        <f t="shared" si="52"/>
        <v/>
      </c>
      <c r="AF70" s="29" t="str">
        <f t="shared" si="53"/>
        <v/>
      </c>
      <c r="AG70" s="29" t="str">
        <f t="shared" si="54"/>
        <v/>
      </c>
      <c r="AI70" s="33">
        <f>IF(C70="Yes",IF(Indicators!E70&lt;&gt;"", Indicators!E70,""),"")</f>
        <v>23.529411799999998</v>
      </c>
      <c r="AJ70" s="33">
        <f t="shared" si="55"/>
        <v>2</v>
      </c>
      <c r="AK70" s="62" t="str">
        <f>IF(Parameters!B$5="Percentile", IF(AJ70&lt;Parameters!C$5, "Y", "N"), IF(AI70&lt;Parameters!C$5, "Y", "N"))</f>
        <v>Y</v>
      </c>
      <c r="AL70" s="33" t="str">
        <f>IF(C70="Yes", IF(Indicators!W70&lt;&gt;"", Indicators!W70, ""),"")</f>
        <v/>
      </c>
      <c r="AM70" s="33" t="str">
        <f t="shared" si="56"/>
        <v/>
      </c>
      <c r="AN70" s="33" t="str">
        <f>IF(AL70&lt;&gt;"", IF(Parameters!B$6="Percentile", IF(AM70&lt;Parameters!C$6, "Y", "N"), IF(AL70&lt;Parameters!C$6, "Y", "N")),"")</f>
        <v/>
      </c>
      <c r="AO70" s="47" t="str">
        <f t="shared" si="57"/>
        <v>Y</v>
      </c>
      <c r="AQ70" s="33">
        <f>IF(C70="Yes", IF(Indicators!N70&lt;&gt;"", Indicators!N70,""),"")</f>
        <v>85.416666699999993</v>
      </c>
      <c r="AR70" s="33">
        <f t="shared" si="58"/>
        <v>4.7</v>
      </c>
      <c r="AS70" s="48" t="str">
        <f>IF(Parameters!B$7="Percentile", IF(AR70&lt;Parameters!C$7, "Y", "N"), IF(AQ70&lt;Parameters!C$7, "Y", "N"))</f>
        <v>Y</v>
      </c>
      <c r="AU70" s="33">
        <f>IF(C70="Yes", IF(Indicators!X70&lt;&gt;"", Indicators!X70,""),"")</f>
        <v>20.61</v>
      </c>
      <c r="AV70" s="33">
        <f t="shared" si="59"/>
        <v>16.799999999999997</v>
      </c>
      <c r="AW70" s="48" t="str">
        <f>IF(Parameters!B$8="Percentile", IF(AV70&lt;Parameters!C$8, "Y", "N"), IF(AU70&gt;Parameters!C$8, "Y", "N"))</f>
        <v>N</v>
      </c>
      <c r="AY70" s="71" t="str">
        <f>IF(Indicators!F70&lt;&gt;"", IF(Indicators!F70&lt;Parameters!F$5, "Y", "N"), "")</f>
        <v>Y</v>
      </c>
      <c r="AZ70" s="71" t="str">
        <f>IF(Indicators!G70&lt;&gt;"", IF(Indicators!G70&lt;Parameters!G$5, "Y", "N"), "")</f>
        <v>Y</v>
      </c>
      <c r="BA70" s="71" t="str">
        <f>IF(Indicators!H70&lt;&gt;"", IF(Indicators!H70&lt;Parameters!H$5, "Y", "N"), "")</f>
        <v/>
      </c>
      <c r="BB70" s="71" t="str">
        <f>IF(Indicators!I70&lt;&gt;"", IF(Indicators!I70&lt;Parameters!I$5, "Y", "N"), "")</f>
        <v/>
      </c>
      <c r="BC70" s="71" t="str">
        <f>IF(Indicators!J70&lt;&gt;"", IF(Indicators!J70&lt;Parameters!J$5, "Y", "N"), "")</f>
        <v/>
      </c>
      <c r="BD70" s="71" t="str">
        <f>IF(Indicators!K70&lt;&gt;"", IF(Indicators!K70&lt;Parameters!K$5, "Y", "N"), "")</f>
        <v/>
      </c>
      <c r="BE70" s="71" t="str">
        <f>IF(Indicators!L70&lt;&gt;"", IF(Indicators!L70&lt;Parameters!L$5, "Y", "N"), "")</f>
        <v/>
      </c>
      <c r="BF70" s="71" t="str">
        <f>IF(Indicators!M70&lt;&gt;"", IF(Indicators!M70&lt;Parameters!M$5, "Y", "N"), "")</f>
        <v>Y</v>
      </c>
      <c r="BG70" s="29" t="str">
        <f>IF(Indicators!Q70&lt;&gt;"", IF(Indicators!Q70&lt;Parameters!H$6, "Y", "N"), "")</f>
        <v/>
      </c>
      <c r="BH70" s="29">
        <f t="shared" si="60"/>
        <v>3</v>
      </c>
      <c r="BI70" s="47" t="str">
        <f>IF(K70="No",IF(BH70&gt;=Parameters!C$12, "Y", "N"), "")</f>
        <v>Y</v>
      </c>
      <c r="BK70" s="78">
        <f>IF(AND($BI70="Y", Indicators!O70&lt;&gt;""), _xlfn.PERCENTRANK.EXC(Indicators!O$2:O$210, Indicators!O70)*100, "")</f>
        <v>3.5999999999999996</v>
      </c>
      <c r="BL70" s="78">
        <f>IF(AND($BI70="Y", Indicators!P70&lt;&gt;""), _xlfn.PERCENTRANK.EXC(Indicators!P$2:P$210, Indicators!P70)*100, "")</f>
        <v>20.100000000000001</v>
      </c>
      <c r="BM70" s="78" t="str">
        <f>IF(AND($BI70="Y", Indicators!Q70&lt;&gt;""), _xlfn.PERCENTRANK.EXC(Indicators!Q$2:Q$210, Indicators!Q70)*100, "")</f>
        <v/>
      </c>
      <c r="BN70" s="78" t="str">
        <f>IF(AND($BI70="Y", Indicators!R70&lt;&gt;""), _xlfn.PERCENTRANK.EXC(Indicators!R$2:R$210, Indicators!R70)*100, "")</f>
        <v/>
      </c>
      <c r="BO70" s="78" t="str">
        <f>IF(AND($BI70="Y", Indicators!S70&lt;&gt;""), _xlfn.PERCENTRANK.EXC(Indicators!S$2:S$210, Indicators!S70)*100, "")</f>
        <v/>
      </c>
      <c r="BP70" s="78" t="str">
        <f>IF(AND($BI70="Y", Indicators!T70&lt;&gt;""), _xlfn.PERCENTRANK.EXC(Indicators!T$2:T$210, Indicators!T70)*100, "")</f>
        <v/>
      </c>
      <c r="BQ70" s="78" t="str">
        <f>IF(AND($BI70="Y", Indicators!U70&lt;&gt;""), _xlfn.PERCENTRANK.EXC(Indicators!U$2:U$210, Indicators!U70)*100, "")</f>
        <v/>
      </c>
      <c r="BR70" s="78">
        <f>IF(AND($BI70="Y", Indicators!V70&lt;&gt;""), _xlfn.PERCENTRANK.EXC(Indicators!V$2:V$210, Indicators!V70)*100, "")</f>
        <v>3.4000000000000004</v>
      </c>
      <c r="BS70" s="81">
        <f t="shared" si="61"/>
        <v>3</v>
      </c>
      <c r="BT70" s="84" t="str">
        <f>IF(BI70="Y", IF(BS70&gt;=Parameters!C$13, "Y", "N"), "")</f>
        <v>Y</v>
      </c>
      <c r="BU70" s="29"/>
      <c r="BV70" s="33">
        <f>IF(BT70="Y", Indicators!X70, "")</f>
        <v>20.61</v>
      </c>
      <c r="BW70" s="47" t="str">
        <f>IF(BV70&lt;&gt;"", IF(BV70&gt;Parameters!C$14,"Y", "N"), "")</f>
        <v>Y</v>
      </c>
      <c r="BY70" s="72" t="str">
        <f>IF(Indicators!F70&lt;&gt;"", IF(Indicators!F70&lt;Parameters!F$18, "Y", "N"), "")</f>
        <v>Y</v>
      </c>
      <c r="BZ70" s="72" t="str">
        <f>IF(Indicators!G70&lt;&gt;"", IF(Indicators!G70&lt;Parameters!G$18, "Y", "N"), "")</f>
        <v>Y</v>
      </c>
      <c r="CA70" s="72" t="str">
        <f>IF(Indicators!H70&lt;&gt;"", IF(Indicators!H70&lt;Parameters!H$18, "Y", "N"), "")</f>
        <v/>
      </c>
      <c r="CB70" s="72" t="str">
        <f>IF(Indicators!I70&lt;&gt;"", IF(Indicators!I70&lt;Parameters!I$18, "Y", "N"), "")</f>
        <v/>
      </c>
      <c r="CC70" s="72" t="str">
        <f>IF(Indicators!J70&lt;&gt;"", IF(Indicators!J70&lt;Parameters!J$18, "Y", "N"), "")</f>
        <v/>
      </c>
      <c r="CD70" s="72" t="str">
        <f>IF(Indicators!K70&lt;&gt;"", IF(Indicators!K70&lt;Parameters!K$18, "Y", "N"), "")</f>
        <v/>
      </c>
      <c r="CE70" s="72" t="str">
        <f>IF(Indicators!L70&lt;&gt;"", IF(Indicators!L70&lt;Parameters!L$18, "Y", "N"), "")</f>
        <v/>
      </c>
      <c r="CF70" s="72" t="str">
        <f>IF(Indicators!M70&lt;&gt;"", IF(Indicators!M70&lt;Parameters!M$18, "Y", "N"), "")</f>
        <v>Y</v>
      </c>
      <c r="CG70" s="29" t="str">
        <f>IF(Indicators!Q70&lt;&gt;"", IF(Indicators!Q70&lt;Parameters!H$19, "Y", "N"), "")</f>
        <v/>
      </c>
      <c r="CH70" s="29">
        <f t="shared" si="62"/>
        <v>3</v>
      </c>
      <c r="CI70" s="47" t="str">
        <f>IF(AND(K70="No",R70="No"),IF(CH70&gt;=Parameters!C$18, "Y", "N"), "")</f>
        <v/>
      </c>
      <c r="CJ70" s="29"/>
      <c r="CK70" s="29" t="str">
        <f>IF(AND($CI70="Y", Indicators!O70&lt;&gt;""), IF(Indicators!O70&lt;Parameters!F$20, "Y", "N"),"")</f>
        <v/>
      </c>
      <c r="CL70" s="29" t="str">
        <f>IF(AND($CI70="Y", Indicators!P70&lt;&gt;""), IF(Indicators!P70&lt;Parameters!G$20, "Y", "N"),"")</f>
        <v/>
      </c>
      <c r="CM70" s="29" t="str">
        <f>IF(AND($CI70="Y", Indicators!Q70&lt;&gt;""), IF(Indicators!Q70&lt;Parameters!H$20, "Y", "N"),"")</f>
        <v/>
      </c>
      <c r="CN70" s="29" t="str">
        <f>IF(AND($CI70="Y", Indicators!R70&lt;&gt;""), IF(Indicators!R70&lt;Parameters!I$20, "Y", "N"),"")</f>
        <v/>
      </c>
      <c r="CO70" s="29" t="str">
        <f>IF(AND($CI70="Y", Indicators!S70&lt;&gt;""), IF(Indicators!S70&lt;Parameters!J$20, "Y", "N"),"")</f>
        <v/>
      </c>
      <c r="CP70" s="29" t="str">
        <f>IF(AND($CI70="Y", Indicators!T70&lt;&gt;""), IF(Indicators!T70&lt;Parameters!K$20, "Y", "N"),"")</f>
        <v/>
      </c>
      <c r="CQ70" s="29" t="str">
        <f>IF(AND($CI70="Y", Indicators!U70&lt;&gt;""), IF(Indicators!U70&lt;Parameters!L$20, "Y", "N"),"")</f>
        <v/>
      </c>
      <c r="CR70" s="29" t="str">
        <f>IF(AND($CI70="Y", Indicators!V70&lt;&gt;""), IF(Indicators!V70&lt;Parameters!M$20, "Y", "N"),"")</f>
        <v/>
      </c>
      <c r="CS70" s="81" t="str">
        <f t="shared" si="63"/>
        <v/>
      </c>
      <c r="CT70" s="84" t="str">
        <f>IF(CI70="Y", IF(CS70&gt;=Parameters!C$19, "Y", "N"), "")</f>
        <v/>
      </c>
      <c r="CU70" s="29" t="str">
        <f>IF($H70="Yes",#REF!, "")</f>
        <v/>
      </c>
      <c r="CV70" s="78" t="str">
        <f>IF(CT70="Y", Indicators!X70, "")</f>
        <v/>
      </c>
      <c r="CW70" s="34" t="str">
        <f>IF(CV70&lt;&gt;"",IF(CV70&gt;Parameters!C89,"Y","N"), "")</f>
        <v/>
      </c>
      <c r="CY70" s="33" t="str">
        <f>IF($K70="Yes", IF(Indicators!F70&lt;&gt;"", Indicators!F70, ""), "")</f>
        <v/>
      </c>
      <c r="CZ70" s="33" t="str">
        <f>IF($K70="Yes", IF(Indicators!G70&lt;&gt;"", Indicators!G70, ""), "")</f>
        <v/>
      </c>
      <c r="DA70" s="33" t="str">
        <f>IF($K70="Yes", IF(Indicators!H70&lt;&gt;"", Indicators!H70, ""), "")</f>
        <v/>
      </c>
      <c r="DB70" s="33" t="str">
        <f>IF($K70="Yes", IF(Indicators!I70&lt;&gt;"", Indicators!I70, ""), "")</f>
        <v/>
      </c>
      <c r="DC70" s="33" t="str">
        <f>IF($K70="Yes", IF(Indicators!J70&lt;&gt;"", Indicators!J70, ""), "")</f>
        <v/>
      </c>
      <c r="DD70" s="33" t="str">
        <f>IF($K70="Yes", IF(Indicators!K70&lt;&gt;"", Indicators!K70, ""), "")</f>
        <v/>
      </c>
      <c r="DE70" s="33" t="str">
        <f>IF($K70="Yes", IF(Indicators!L70&lt;&gt;"", Indicators!L70, ""), "")</f>
        <v/>
      </c>
      <c r="DF70" s="33" t="str">
        <f>IF($K70="Yes", IF(Indicators!M70&lt;&gt;"", Indicators!M70, ""), "")</f>
        <v/>
      </c>
      <c r="DH70" s="33" t="str">
        <f>IF($K70="Yes", IF(Indicators!W70&lt;&gt;"", Indicators!W70, ""), "")</f>
        <v/>
      </c>
      <c r="DJ70" s="33" t="str">
        <f>IF($K70="Yes", IF(Indicators!O70&lt;&gt;"", Indicators!O70, ""), "")</f>
        <v/>
      </c>
      <c r="DK70" s="33" t="str">
        <f>IF($K70="Yes", IF(Indicators!P70&lt;&gt;"", Indicators!P70, ""), "")</f>
        <v/>
      </c>
      <c r="DL70" s="33" t="str">
        <f>IF($K70="Yes", IF(Indicators!Q70&lt;&gt;"", Indicators!Q70, ""), "")</f>
        <v/>
      </c>
      <c r="DM70" s="33" t="str">
        <f>IF($K70="Yes", IF(Indicators!R70&lt;&gt;"", Indicators!R70, ""), "")</f>
        <v/>
      </c>
      <c r="DN70" s="33" t="str">
        <f>IF($K70="Yes", IF(Indicators!S70&lt;&gt;"", Indicators!S70, ""), "")</f>
        <v/>
      </c>
      <c r="DO70" s="33" t="str">
        <f>IF($K70="Yes", IF(Indicators!T70&lt;&gt;"", Indicators!T70, ""), "")</f>
        <v/>
      </c>
      <c r="DP70" s="33" t="str">
        <f>IF($K70="Yes", IF(Indicators!U70&lt;&gt;"", Indicators!U70, ""), "")</f>
        <v/>
      </c>
      <c r="DQ70" s="33" t="str">
        <f>IF($K70="Yes", IF(Indicators!V70&lt;&gt;"", Indicators!V70, ""), "")</f>
        <v/>
      </c>
      <c r="DS70" s="29" t="str">
        <f>IF($K70="Yes", IF(Indicators!X70&lt;&gt;"", Indicators!X70, ""), "")</f>
        <v/>
      </c>
    </row>
    <row r="71" spans="1:123" x14ac:dyDescent="0.25">
      <c r="A71" s="56" t="str">
        <f>Indicators!A71</f>
        <v>District1018</v>
      </c>
      <c r="B71" s="56" t="str">
        <f>Indicators!B71</f>
        <v>School 1</v>
      </c>
      <c r="C71" s="57" t="str">
        <f>Indicators!D71</f>
        <v>No</v>
      </c>
      <c r="D71" s="64" t="str">
        <f>IF(AK71="Y", IF(Parameters!B$5="Percentile", Identification!AJ71,Identification!AI71), "")</f>
        <v/>
      </c>
      <c r="E71" s="64" t="str">
        <f>IF(AN71="Y", IF(Parameters!B$6="Percentile", AM71, AL71), "")</f>
        <v/>
      </c>
      <c r="F71" s="57" t="str">
        <f t="shared" si="32"/>
        <v/>
      </c>
      <c r="G71" s="64" t="str">
        <f>IF(AND(F71="Y", AS71="Y"), IF(Parameters!B$7="Percentile", AR71,AQ71), "")</f>
        <v/>
      </c>
      <c r="H71" s="57" t="str">
        <f t="shared" si="33"/>
        <v/>
      </c>
      <c r="I71" s="64" t="str">
        <f>IF(AND(H71="Y", AW71="Y"), IF(Parameters!B$7="Percentile", AV71,AU71), "")</f>
        <v/>
      </c>
      <c r="J71" s="65" t="str">
        <f t="shared" si="34"/>
        <v/>
      </c>
      <c r="K71" s="57" t="str">
        <f t="shared" si="35"/>
        <v>No</v>
      </c>
      <c r="L71" s="87">
        <f t="shared" si="36"/>
        <v>2</v>
      </c>
      <c r="M71" s="57" t="str">
        <f>Identification!BI71</f>
        <v>Y</v>
      </c>
      <c r="N71" s="87" t="str">
        <f t="shared" si="37"/>
        <v/>
      </c>
      <c r="O71" s="88" t="str">
        <f t="shared" si="38"/>
        <v>N</v>
      </c>
      <c r="P71" s="57" t="str">
        <f t="shared" si="39"/>
        <v/>
      </c>
      <c r="Q71" s="57" t="str">
        <f t="shared" si="40"/>
        <v/>
      </c>
      <c r="R71" s="57" t="str">
        <f t="shared" si="41"/>
        <v>No</v>
      </c>
      <c r="S71" s="57" t="str">
        <f t="shared" si="42"/>
        <v/>
      </c>
      <c r="T71" s="57" t="str">
        <f t="shared" si="43"/>
        <v>N</v>
      </c>
      <c r="U71" s="57" t="str">
        <f t="shared" si="44"/>
        <v/>
      </c>
      <c r="V71" s="88" t="str">
        <f t="shared" si="45"/>
        <v/>
      </c>
      <c r="W71" s="57" t="str">
        <f t="shared" si="46"/>
        <v/>
      </c>
      <c r="X71" s="91" t="str">
        <f t="shared" si="47"/>
        <v/>
      </c>
      <c r="Y71" s="58" t="str">
        <f t="shared" si="48"/>
        <v>No</v>
      </c>
      <c r="AA71" s="29" t="str">
        <f t="shared" si="49"/>
        <v/>
      </c>
      <c r="AB71" s="29" t="str">
        <f t="shared" si="50"/>
        <v/>
      </c>
      <c r="AC71" s="29" t="str">
        <f t="shared" si="51"/>
        <v/>
      </c>
      <c r="AE71" s="29" t="str">
        <f t="shared" si="52"/>
        <v>No</v>
      </c>
      <c r="AF71" s="29" t="str">
        <f t="shared" si="53"/>
        <v>No</v>
      </c>
      <c r="AG71" s="29" t="str">
        <f t="shared" si="54"/>
        <v>No</v>
      </c>
      <c r="AI71" s="33" t="str">
        <f>IF(C71="Yes",IF(Indicators!E71&lt;&gt;"", Indicators!E71,""),"")</f>
        <v/>
      </c>
      <c r="AJ71" s="33" t="str">
        <f t="shared" si="55"/>
        <v/>
      </c>
      <c r="AK71" s="62" t="str">
        <f>IF(Parameters!B$5="Percentile", IF(AJ71&lt;Parameters!C$5, "Y", "N"), IF(AI71&lt;Parameters!C$5, "Y", "N"))</f>
        <v>N</v>
      </c>
      <c r="AL71" s="33" t="str">
        <f>IF(C71="Yes", IF(Indicators!W71&lt;&gt;"", Indicators!W71, ""),"")</f>
        <v/>
      </c>
      <c r="AM71" s="33" t="str">
        <f t="shared" si="56"/>
        <v/>
      </c>
      <c r="AN71" s="33" t="str">
        <f>IF(AL71&lt;&gt;"", IF(Parameters!B$6="Percentile", IF(AM71&lt;Parameters!C$6, "Y", "N"), IF(AL71&lt;Parameters!C$6, "Y", "N")),"")</f>
        <v/>
      </c>
      <c r="AO71" s="47" t="str">
        <f t="shared" si="57"/>
        <v>N</v>
      </c>
      <c r="AQ71" s="33" t="str">
        <f>IF(C71="Yes", IF(Indicators!N71&lt;&gt;"", Indicators!N71,""),"")</f>
        <v/>
      </c>
      <c r="AR71" s="33" t="str">
        <f t="shared" si="58"/>
        <v/>
      </c>
      <c r="AS71" s="48" t="str">
        <f>IF(Parameters!B$7="Percentile", IF(AR71&lt;Parameters!C$7, "Y", "N"), IF(AQ71&lt;Parameters!C$7, "Y", "N"))</f>
        <v>N</v>
      </c>
      <c r="AU71" s="33" t="str">
        <f>IF(C71="Yes", IF(Indicators!X71&lt;&gt;"", Indicators!X71,""),"")</f>
        <v/>
      </c>
      <c r="AV71" s="33" t="str">
        <f t="shared" si="59"/>
        <v/>
      </c>
      <c r="AW71" s="48" t="str">
        <f>IF(Parameters!B$8="Percentile", IF(AV71&lt;Parameters!C$8, "Y", "N"), IF(AU71&gt;Parameters!C$8, "Y", "N"))</f>
        <v>N</v>
      </c>
      <c r="AY71" s="71" t="str">
        <f>IF(Indicators!F71&lt;&gt;"", IF(Indicators!F71&lt;Parameters!F$5, "Y", "N"), "")</f>
        <v>Y</v>
      </c>
      <c r="AZ71" s="71" t="str">
        <f>IF(Indicators!G71&lt;&gt;"", IF(Indicators!G71&lt;Parameters!G$5, "Y", "N"), "")</f>
        <v>Y</v>
      </c>
      <c r="BA71" s="71" t="str">
        <f>IF(Indicators!H71&lt;&gt;"", IF(Indicators!H71&lt;Parameters!H$5, "Y", "N"), "")</f>
        <v/>
      </c>
      <c r="BB71" s="71" t="str">
        <f>IF(Indicators!I71&lt;&gt;"", IF(Indicators!I71&lt;Parameters!I$5, "Y", "N"), "")</f>
        <v/>
      </c>
      <c r="BC71" s="71" t="str">
        <f>IF(Indicators!J71&lt;&gt;"", IF(Indicators!J71&lt;Parameters!J$5, "Y", "N"), "")</f>
        <v/>
      </c>
      <c r="BD71" s="71" t="str">
        <f>IF(Indicators!K71&lt;&gt;"", IF(Indicators!K71&lt;Parameters!K$5, "Y", "N"), "")</f>
        <v/>
      </c>
      <c r="BE71" s="71" t="str">
        <f>IF(Indicators!L71&lt;&gt;"", IF(Indicators!L71&lt;Parameters!L$5, "Y", "N"), "")</f>
        <v/>
      </c>
      <c r="BF71" s="71" t="str">
        <f>IF(Indicators!M71&lt;&gt;"", IF(Indicators!M71&lt;Parameters!M$5, "Y", "N"), "")</f>
        <v>N</v>
      </c>
      <c r="BG71" s="29" t="str">
        <f>IF(Indicators!Q71&lt;&gt;"", IF(Indicators!Q71&lt;Parameters!H$6, "Y", "N"), "")</f>
        <v/>
      </c>
      <c r="BH71" s="29">
        <f t="shared" si="60"/>
        <v>2</v>
      </c>
      <c r="BI71" s="47" t="str">
        <f>IF(K71="No",IF(BH71&gt;=Parameters!C$12, "Y", "N"), "")</f>
        <v>Y</v>
      </c>
      <c r="BK71" s="78">
        <f>IF(AND($BI71="Y", Indicators!O71&lt;&gt;""), _xlfn.PERCENTRANK.EXC(Indicators!O$2:O$210, Indicators!O71)*100, "")</f>
        <v>69.199999999999989</v>
      </c>
      <c r="BL71" s="78">
        <f>IF(AND($BI71="Y", Indicators!P71&lt;&gt;""), _xlfn.PERCENTRANK.EXC(Indicators!P$2:P$210, Indicators!P71)*100, "")</f>
        <v>48.9</v>
      </c>
      <c r="BM71" s="78" t="str">
        <f>IF(AND($BI71="Y", Indicators!Q71&lt;&gt;""), _xlfn.PERCENTRANK.EXC(Indicators!Q$2:Q$210, Indicators!Q71)*100, "")</f>
        <v/>
      </c>
      <c r="BN71" s="78" t="str">
        <f>IF(AND($BI71="Y", Indicators!R71&lt;&gt;""), _xlfn.PERCENTRANK.EXC(Indicators!R$2:R$210, Indicators!R71)*100, "")</f>
        <v/>
      </c>
      <c r="BO71" s="78" t="str">
        <f>IF(AND($BI71="Y", Indicators!S71&lt;&gt;""), _xlfn.PERCENTRANK.EXC(Indicators!S$2:S$210, Indicators!S71)*100, "")</f>
        <v/>
      </c>
      <c r="BP71" s="78" t="str">
        <f>IF(AND($BI71="Y", Indicators!T71&lt;&gt;""), _xlfn.PERCENTRANK.EXC(Indicators!T$2:T$210, Indicators!T71)*100, "")</f>
        <v/>
      </c>
      <c r="BQ71" s="78" t="str">
        <f>IF(AND($BI71="Y", Indicators!U71&lt;&gt;""), _xlfn.PERCENTRANK.EXC(Indicators!U$2:U$210, Indicators!U71)*100, "")</f>
        <v/>
      </c>
      <c r="BR71" s="78">
        <f>IF(AND($BI71="Y", Indicators!V71&lt;&gt;""), _xlfn.PERCENTRANK.EXC(Indicators!V$2:V$210, Indicators!V71)*100, "")</f>
        <v>87</v>
      </c>
      <c r="BS71" s="81">
        <f t="shared" si="61"/>
        <v>0</v>
      </c>
      <c r="BT71" s="84" t="str">
        <f>IF(BI71="Y", IF(BS71&gt;=Parameters!C$13, "Y", "N"), "")</f>
        <v>N</v>
      </c>
      <c r="BU71" s="29"/>
      <c r="BV71" s="33" t="str">
        <f>IF(BT71="Y", Indicators!X71, "")</f>
        <v/>
      </c>
      <c r="BW71" s="47" t="str">
        <f>IF(BV71&lt;&gt;"", IF(BV71&gt;Parameters!C$14,"Y", "N"), "")</f>
        <v/>
      </c>
      <c r="BY71" s="72" t="str">
        <f>IF(Indicators!F71&lt;&gt;"", IF(Indicators!F71&lt;Parameters!F$18, "Y", "N"), "")</f>
        <v>N</v>
      </c>
      <c r="BZ71" s="72" t="str">
        <f>IF(Indicators!G71&lt;&gt;"", IF(Indicators!G71&lt;Parameters!G$18, "Y", "N"), "")</f>
        <v>Y</v>
      </c>
      <c r="CA71" s="72" t="str">
        <f>IF(Indicators!H71&lt;&gt;"", IF(Indicators!H71&lt;Parameters!H$18, "Y", "N"), "")</f>
        <v/>
      </c>
      <c r="CB71" s="72" t="str">
        <f>IF(Indicators!I71&lt;&gt;"", IF(Indicators!I71&lt;Parameters!I$18, "Y", "N"), "")</f>
        <v/>
      </c>
      <c r="CC71" s="72" t="str">
        <f>IF(Indicators!J71&lt;&gt;"", IF(Indicators!J71&lt;Parameters!J$18, "Y", "N"), "")</f>
        <v/>
      </c>
      <c r="CD71" s="72" t="str">
        <f>IF(Indicators!K71&lt;&gt;"", IF(Indicators!K71&lt;Parameters!K$18, "Y", "N"), "")</f>
        <v/>
      </c>
      <c r="CE71" s="72" t="str">
        <f>IF(Indicators!L71&lt;&gt;"", IF(Indicators!L71&lt;Parameters!L$18, "Y", "N"), "")</f>
        <v/>
      </c>
      <c r="CF71" s="72" t="str">
        <f>IF(Indicators!M71&lt;&gt;"", IF(Indicators!M71&lt;Parameters!M$18, "Y", "N"), "")</f>
        <v>N</v>
      </c>
      <c r="CG71" s="29" t="str">
        <f>IF(Indicators!Q71&lt;&gt;"", IF(Indicators!Q71&lt;Parameters!H$19, "Y", "N"), "")</f>
        <v/>
      </c>
      <c r="CH71" s="29">
        <f t="shared" si="62"/>
        <v>1</v>
      </c>
      <c r="CI71" s="47" t="str">
        <f>IF(AND(K71="No",R71="No"),IF(CH71&gt;=Parameters!C$18, "Y", "N"), "")</f>
        <v>N</v>
      </c>
      <c r="CJ71" s="29"/>
      <c r="CK71" s="29" t="str">
        <f>IF(AND($CI71="Y", Indicators!O71&lt;&gt;""), IF(Indicators!O71&lt;Parameters!F$20, "Y", "N"),"")</f>
        <v/>
      </c>
      <c r="CL71" s="29" t="str">
        <f>IF(AND($CI71="Y", Indicators!P71&lt;&gt;""), IF(Indicators!P71&lt;Parameters!G$20, "Y", "N"),"")</f>
        <v/>
      </c>
      <c r="CM71" s="29" t="str">
        <f>IF(AND($CI71="Y", Indicators!Q71&lt;&gt;""), IF(Indicators!Q71&lt;Parameters!H$20, "Y", "N"),"")</f>
        <v/>
      </c>
      <c r="CN71" s="29" t="str">
        <f>IF(AND($CI71="Y", Indicators!R71&lt;&gt;""), IF(Indicators!R71&lt;Parameters!I$20, "Y", "N"),"")</f>
        <v/>
      </c>
      <c r="CO71" s="29" t="str">
        <f>IF(AND($CI71="Y", Indicators!S71&lt;&gt;""), IF(Indicators!S71&lt;Parameters!J$20, "Y", "N"),"")</f>
        <v/>
      </c>
      <c r="CP71" s="29" t="str">
        <f>IF(AND($CI71="Y", Indicators!T71&lt;&gt;""), IF(Indicators!T71&lt;Parameters!K$20, "Y", "N"),"")</f>
        <v/>
      </c>
      <c r="CQ71" s="29" t="str">
        <f>IF(AND($CI71="Y", Indicators!U71&lt;&gt;""), IF(Indicators!U71&lt;Parameters!L$20, "Y", "N"),"")</f>
        <v/>
      </c>
      <c r="CR71" s="29" t="str">
        <f>IF(AND($CI71="Y", Indicators!V71&lt;&gt;""), IF(Indicators!V71&lt;Parameters!M$20, "Y", "N"),"")</f>
        <v/>
      </c>
      <c r="CS71" s="81" t="str">
        <f t="shared" si="63"/>
        <v/>
      </c>
      <c r="CT71" s="84" t="str">
        <f>IF(CI71="Y", IF(CS71&gt;=Parameters!C$19, "Y", "N"), "")</f>
        <v/>
      </c>
      <c r="CU71" s="29" t="str">
        <f>IF($H71="Yes",#REF!, "")</f>
        <v/>
      </c>
      <c r="CV71" s="78" t="str">
        <f>IF(CT71="Y", Indicators!X71, "")</f>
        <v/>
      </c>
      <c r="CW71" s="34" t="str">
        <f>IF(CV71&lt;&gt;"",IF(CV71&gt;Parameters!C90,"Y","N"), "")</f>
        <v/>
      </c>
      <c r="CY71" s="33" t="str">
        <f>IF($K71="Yes", IF(Indicators!F71&lt;&gt;"", Indicators!F71, ""), "")</f>
        <v/>
      </c>
      <c r="CZ71" s="33" t="str">
        <f>IF($K71="Yes", IF(Indicators!G71&lt;&gt;"", Indicators!G71, ""), "")</f>
        <v/>
      </c>
      <c r="DA71" s="33" t="str">
        <f>IF($K71="Yes", IF(Indicators!H71&lt;&gt;"", Indicators!H71, ""), "")</f>
        <v/>
      </c>
      <c r="DB71" s="33" t="str">
        <f>IF($K71="Yes", IF(Indicators!I71&lt;&gt;"", Indicators!I71, ""), "")</f>
        <v/>
      </c>
      <c r="DC71" s="33" t="str">
        <f>IF($K71="Yes", IF(Indicators!J71&lt;&gt;"", Indicators!J71, ""), "")</f>
        <v/>
      </c>
      <c r="DD71" s="33" t="str">
        <f>IF($K71="Yes", IF(Indicators!K71&lt;&gt;"", Indicators!K71, ""), "")</f>
        <v/>
      </c>
      <c r="DE71" s="33" t="str">
        <f>IF($K71="Yes", IF(Indicators!L71&lt;&gt;"", Indicators!L71, ""), "")</f>
        <v/>
      </c>
      <c r="DF71" s="33" t="str">
        <f>IF($K71="Yes", IF(Indicators!M71&lt;&gt;"", Indicators!M71, ""), "")</f>
        <v/>
      </c>
      <c r="DH71" s="33" t="str">
        <f>IF($K71="Yes", IF(Indicators!W71&lt;&gt;"", Indicators!W71, ""), "")</f>
        <v/>
      </c>
      <c r="DJ71" s="33" t="str">
        <f>IF($K71="Yes", IF(Indicators!O71&lt;&gt;"", Indicators!O71, ""), "")</f>
        <v/>
      </c>
      <c r="DK71" s="33" t="str">
        <f>IF($K71="Yes", IF(Indicators!P71&lt;&gt;"", Indicators!P71, ""), "")</f>
        <v/>
      </c>
      <c r="DL71" s="33" t="str">
        <f>IF($K71="Yes", IF(Indicators!Q71&lt;&gt;"", Indicators!Q71, ""), "")</f>
        <v/>
      </c>
      <c r="DM71" s="33" t="str">
        <f>IF($K71="Yes", IF(Indicators!R71&lt;&gt;"", Indicators!R71, ""), "")</f>
        <v/>
      </c>
      <c r="DN71" s="33" t="str">
        <f>IF($K71="Yes", IF(Indicators!S71&lt;&gt;"", Indicators!S71, ""), "")</f>
        <v/>
      </c>
      <c r="DO71" s="33" t="str">
        <f>IF($K71="Yes", IF(Indicators!T71&lt;&gt;"", Indicators!T71, ""), "")</f>
        <v/>
      </c>
      <c r="DP71" s="33" t="str">
        <f>IF($K71="Yes", IF(Indicators!U71&lt;&gt;"", Indicators!U71, ""), "")</f>
        <v/>
      </c>
      <c r="DQ71" s="33" t="str">
        <f>IF($K71="Yes", IF(Indicators!V71&lt;&gt;"", Indicators!V71, ""), "")</f>
        <v/>
      </c>
      <c r="DS71" s="29" t="str">
        <f>IF($K71="Yes", IF(Indicators!X71&lt;&gt;"", Indicators!X71, ""), "")</f>
        <v/>
      </c>
    </row>
    <row r="72" spans="1:123" x14ac:dyDescent="0.25">
      <c r="A72" s="56" t="str">
        <f>Indicators!A72</f>
        <v>District1019</v>
      </c>
      <c r="B72" s="56" t="str">
        <f>Indicators!B72</f>
        <v>School 1</v>
      </c>
      <c r="C72" s="57" t="str">
        <f>Indicators!D72</f>
        <v>Yes</v>
      </c>
      <c r="D72" s="64">
        <f>IF(AK72="Y", IF(Parameters!B$5="Percentile", Identification!AJ72,Identification!AI72), "")</f>
        <v>36.717557300000003</v>
      </c>
      <c r="E72" s="64" t="str">
        <f>IF(AN72="Y", IF(Parameters!B$6="Percentile", AM72, AL72), "")</f>
        <v/>
      </c>
      <c r="F72" s="57" t="str">
        <f t="shared" si="32"/>
        <v>Y</v>
      </c>
      <c r="G72" s="64" t="str">
        <f>IF(AND(F72="Y", AS72="Y"), IF(Parameters!B$7="Percentile", AR72,AQ72), "")</f>
        <v/>
      </c>
      <c r="H72" s="57" t="str">
        <f t="shared" si="33"/>
        <v>N</v>
      </c>
      <c r="I72" s="64" t="str">
        <f>IF(AND(H72="Y", AW72="Y"), IF(Parameters!B$7="Percentile", AV72,AU72), "")</f>
        <v/>
      </c>
      <c r="J72" s="65" t="str">
        <f t="shared" si="34"/>
        <v/>
      </c>
      <c r="K72" s="57" t="str">
        <f t="shared" si="35"/>
        <v>No</v>
      </c>
      <c r="L72" s="87">
        <f t="shared" si="36"/>
        <v>4</v>
      </c>
      <c r="M72" s="57" t="str">
        <f>Identification!BI72</f>
        <v>Y</v>
      </c>
      <c r="N72" s="87" t="str">
        <f t="shared" si="37"/>
        <v/>
      </c>
      <c r="O72" s="88" t="str">
        <f t="shared" si="38"/>
        <v>N</v>
      </c>
      <c r="P72" s="57" t="str">
        <f t="shared" si="39"/>
        <v/>
      </c>
      <c r="Q72" s="57" t="str">
        <f t="shared" si="40"/>
        <v/>
      </c>
      <c r="R72" s="57" t="str">
        <f t="shared" si="41"/>
        <v>No</v>
      </c>
      <c r="S72" s="57">
        <f t="shared" si="42"/>
        <v>3</v>
      </c>
      <c r="T72" s="57" t="str">
        <f t="shared" si="43"/>
        <v>Y</v>
      </c>
      <c r="U72" s="57">
        <f t="shared" si="44"/>
        <v>3</v>
      </c>
      <c r="V72" s="88" t="str">
        <f t="shared" si="45"/>
        <v>Y</v>
      </c>
      <c r="W72" s="57">
        <f t="shared" si="46"/>
        <v>21.07</v>
      </c>
      <c r="X72" s="91" t="str">
        <f t="shared" si="47"/>
        <v>Y</v>
      </c>
      <c r="Y72" s="58" t="str">
        <f t="shared" si="48"/>
        <v>Yes</v>
      </c>
      <c r="AA72" s="29" t="str">
        <f t="shared" si="49"/>
        <v>No</v>
      </c>
      <c r="AB72" s="29" t="str">
        <f t="shared" si="50"/>
        <v>No</v>
      </c>
      <c r="AC72" s="29" t="str">
        <f t="shared" si="51"/>
        <v>Yes</v>
      </c>
      <c r="AE72" s="29" t="str">
        <f t="shared" si="52"/>
        <v/>
      </c>
      <c r="AF72" s="29" t="str">
        <f t="shared" si="53"/>
        <v/>
      </c>
      <c r="AG72" s="29" t="str">
        <f t="shared" si="54"/>
        <v/>
      </c>
      <c r="AI72" s="33">
        <f>IF(C72="Yes",IF(Indicators!E72&lt;&gt;"", Indicators!E72,""),"")</f>
        <v>36.717557300000003</v>
      </c>
      <c r="AJ72" s="33">
        <f t="shared" si="55"/>
        <v>26.5</v>
      </c>
      <c r="AK72" s="62" t="str">
        <f>IF(Parameters!B$5="Percentile", IF(AJ72&lt;Parameters!C$5, "Y", "N"), IF(AI72&lt;Parameters!C$5, "Y", "N"))</f>
        <v>Y</v>
      </c>
      <c r="AL72" s="33" t="str">
        <f>IF(C72="Yes", IF(Indicators!W72&lt;&gt;"", Indicators!W72, ""),"")</f>
        <v/>
      </c>
      <c r="AM72" s="33" t="str">
        <f t="shared" si="56"/>
        <v/>
      </c>
      <c r="AN72" s="33" t="str">
        <f>IF(AL72&lt;&gt;"", IF(Parameters!B$6="Percentile", IF(AM72&lt;Parameters!C$6, "Y", "N"), IF(AL72&lt;Parameters!C$6, "Y", "N")),"")</f>
        <v/>
      </c>
      <c r="AO72" s="47" t="str">
        <f t="shared" si="57"/>
        <v>Y</v>
      </c>
      <c r="AQ72" s="33">
        <f>IF(C72="Yes", IF(Indicators!N72&lt;&gt;"", Indicators!N72,""),"")</f>
        <v>104.5517241</v>
      </c>
      <c r="AR72" s="33">
        <f t="shared" si="58"/>
        <v>32.1</v>
      </c>
      <c r="AS72" s="48" t="str">
        <f>IF(Parameters!B$7="Percentile", IF(AR72&lt;Parameters!C$7, "Y", "N"), IF(AQ72&lt;Parameters!C$7, "Y", "N"))</f>
        <v>N</v>
      </c>
      <c r="AU72" s="33">
        <f>IF(C72="Yes", IF(Indicators!X72&lt;&gt;"", Indicators!X72,""),"")</f>
        <v>21.07</v>
      </c>
      <c r="AV72" s="33">
        <f t="shared" si="59"/>
        <v>16.200000000000003</v>
      </c>
      <c r="AW72" s="48" t="str">
        <f>IF(Parameters!B$8="Percentile", IF(AV72&lt;Parameters!C$8, "Y", "N"), IF(AU72&gt;Parameters!C$8, "Y", "N"))</f>
        <v>N</v>
      </c>
      <c r="AY72" s="71" t="str">
        <f>IF(Indicators!F72&lt;&gt;"", IF(Indicators!F72&lt;Parameters!F$5, "Y", "N"), "")</f>
        <v>Y</v>
      </c>
      <c r="AZ72" s="71" t="str">
        <f>IF(Indicators!G72&lt;&gt;"", IF(Indicators!G72&lt;Parameters!G$5, "Y", "N"), "")</f>
        <v>Y</v>
      </c>
      <c r="BA72" s="71" t="str">
        <f>IF(Indicators!H72&lt;&gt;"", IF(Indicators!H72&lt;Parameters!H$5, "Y", "N"), "")</f>
        <v/>
      </c>
      <c r="BB72" s="71" t="str">
        <f>IF(Indicators!I72&lt;&gt;"", IF(Indicators!I72&lt;Parameters!I$5, "Y", "N"), "")</f>
        <v/>
      </c>
      <c r="BC72" s="71" t="str">
        <f>IF(Indicators!J72&lt;&gt;"", IF(Indicators!J72&lt;Parameters!J$5, "Y", "N"), "")</f>
        <v>N</v>
      </c>
      <c r="BD72" s="71" t="str">
        <f>IF(Indicators!K72&lt;&gt;"", IF(Indicators!K72&lt;Parameters!K$5, "Y", "N"), "")</f>
        <v>N</v>
      </c>
      <c r="BE72" s="71" t="str">
        <f>IF(Indicators!L72&lt;&gt;"", IF(Indicators!L72&lt;Parameters!L$5, "Y", "N"), "")</f>
        <v>Y</v>
      </c>
      <c r="BF72" s="71" t="str">
        <f>IF(Indicators!M72&lt;&gt;"", IF(Indicators!M72&lt;Parameters!M$5, "Y", "N"), "")</f>
        <v>Y</v>
      </c>
      <c r="BG72" s="29" t="str">
        <f>IF(Indicators!Q72&lt;&gt;"", IF(Indicators!Q72&lt;Parameters!H$6, "Y", "N"), "")</f>
        <v/>
      </c>
      <c r="BH72" s="29">
        <f t="shared" si="60"/>
        <v>4</v>
      </c>
      <c r="BI72" s="47" t="str">
        <f>IF(K72="No",IF(BH72&gt;=Parameters!C$12, "Y", "N"), "")</f>
        <v>Y</v>
      </c>
      <c r="BK72" s="78">
        <f>IF(AND($BI72="Y", Indicators!O72&lt;&gt;""), _xlfn.PERCENTRANK.EXC(Indicators!O$2:O$210, Indicators!O72)*100, "")</f>
        <v>27</v>
      </c>
      <c r="BL72" s="78">
        <f>IF(AND($BI72="Y", Indicators!P72&lt;&gt;""), _xlfn.PERCENTRANK.EXC(Indicators!P$2:P$210, Indicators!P72)*100, "")</f>
        <v>29.5</v>
      </c>
      <c r="BM72" s="78" t="str">
        <f>IF(AND($BI72="Y", Indicators!Q72&lt;&gt;""), _xlfn.PERCENTRANK.EXC(Indicators!Q$2:Q$210, Indicators!Q72)*100, "")</f>
        <v/>
      </c>
      <c r="BN72" s="78" t="str">
        <f>IF(AND($BI72="Y", Indicators!R72&lt;&gt;""), _xlfn.PERCENTRANK.EXC(Indicators!R$2:R$210, Indicators!R72)*100, "")</f>
        <v/>
      </c>
      <c r="BO72" s="78" t="str">
        <f>IF(AND($BI72="Y", Indicators!S72&lt;&gt;""), _xlfn.PERCENTRANK.EXC(Indicators!S$2:S$210, Indicators!S72)*100, "")</f>
        <v/>
      </c>
      <c r="BP72" s="78" t="str">
        <f>IF(AND($BI72="Y", Indicators!T72&lt;&gt;""), _xlfn.PERCENTRANK.EXC(Indicators!T$2:T$210, Indicators!T72)*100, "")</f>
        <v/>
      </c>
      <c r="BQ72" s="78" t="str">
        <f>IF(AND($BI72="Y", Indicators!U72&lt;&gt;""), _xlfn.PERCENTRANK.EXC(Indicators!U$2:U$210, Indicators!U72)*100, "")</f>
        <v/>
      </c>
      <c r="BR72" s="78">
        <f>IF(AND($BI72="Y", Indicators!V72&lt;&gt;""), _xlfn.PERCENTRANK.EXC(Indicators!V$2:V$210, Indicators!V72)*100, "")</f>
        <v>27.800000000000004</v>
      </c>
      <c r="BS72" s="81">
        <f t="shared" si="61"/>
        <v>0</v>
      </c>
      <c r="BT72" s="84" t="str">
        <f>IF(BI72="Y", IF(BS72&gt;=Parameters!C$13, "Y", "N"), "")</f>
        <v>N</v>
      </c>
      <c r="BU72" s="29"/>
      <c r="BV72" s="33" t="str">
        <f>IF(BT72="Y", Indicators!X72, "")</f>
        <v/>
      </c>
      <c r="BW72" s="47" t="str">
        <f>IF(BV72&lt;&gt;"", IF(BV72&gt;Parameters!C$14,"Y", "N"), "")</f>
        <v/>
      </c>
      <c r="BY72" s="72" t="str">
        <f>IF(Indicators!F72&lt;&gt;"", IF(Indicators!F72&lt;Parameters!F$18, "Y", "N"), "")</f>
        <v>Y</v>
      </c>
      <c r="BZ72" s="72" t="str">
        <f>IF(Indicators!G72&lt;&gt;"", IF(Indicators!G72&lt;Parameters!G$18, "Y", "N"), "")</f>
        <v>Y</v>
      </c>
      <c r="CA72" s="72" t="str">
        <f>IF(Indicators!H72&lt;&gt;"", IF(Indicators!H72&lt;Parameters!H$18, "Y", "N"), "")</f>
        <v/>
      </c>
      <c r="CB72" s="72" t="str">
        <f>IF(Indicators!I72&lt;&gt;"", IF(Indicators!I72&lt;Parameters!I$18, "Y", "N"), "")</f>
        <v/>
      </c>
      <c r="CC72" s="72" t="str">
        <f>IF(Indicators!J72&lt;&gt;"", IF(Indicators!J72&lt;Parameters!J$18, "Y", "N"), "")</f>
        <v>N</v>
      </c>
      <c r="CD72" s="72" t="str">
        <f>IF(Indicators!K72&lt;&gt;"", IF(Indicators!K72&lt;Parameters!K$18, "Y", "N"), "")</f>
        <v>N</v>
      </c>
      <c r="CE72" s="72" t="str">
        <f>IF(Indicators!L72&lt;&gt;"", IF(Indicators!L72&lt;Parameters!L$18, "Y", "N"), "")</f>
        <v>N</v>
      </c>
      <c r="CF72" s="72" t="str">
        <f>IF(Indicators!M72&lt;&gt;"", IF(Indicators!M72&lt;Parameters!M$18, "Y", "N"), "")</f>
        <v>Y</v>
      </c>
      <c r="CG72" s="29" t="str">
        <f>IF(Indicators!Q72&lt;&gt;"", IF(Indicators!Q72&lt;Parameters!H$19, "Y", "N"), "")</f>
        <v/>
      </c>
      <c r="CH72" s="29">
        <f t="shared" si="62"/>
        <v>3</v>
      </c>
      <c r="CI72" s="47" t="str">
        <f>IF(AND(K72="No",R72="No"),IF(CH72&gt;=Parameters!C$18, "Y", "N"), "")</f>
        <v>Y</v>
      </c>
      <c r="CJ72" s="29"/>
      <c r="CK72" s="29" t="str">
        <f>IF(AND($CI72="Y", Indicators!O72&lt;&gt;""), IF(Indicators!O72&lt;Parameters!F$20, "Y", "N"),"")</f>
        <v>Y</v>
      </c>
      <c r="CL72" s="29" t="str">
        <f>IF(AND($CI72="Y", Indicators!P72&lt;&gt;""), IF(Indicators!P72&lt;Parameters!G$20, "Y", "N"),"")</f>
        <v>Y</v>
      </c>
      <c r="CM72" s="29" t="str">
        <f>IF(AND($CI72="Y", Indicators!Q72&lt;&gt;""), IF(Indicators!Q72&lt;Parameters!H$20, "Y", "N"),"")</f>
        <v/>
      </c>
      <c r="CN72" s="29" t="str">
        <f>IF(AND($CI72="Y", Indicators!R72&lt;&gt;""), IF(Indicators!R72&lt;Parameters!I$20, "Y", "N"),"")</f>
        <v/>
      </c>
      <c r="CO72" s="29" t="str">
        <f>IF(AND($CI72="Y", Indicators!S72&lt;&gt;""), IF(Indicators!S72&lt;Parameters!J$20, "Y", "N"),"")</f>
        <v/>
      </c>
      <c r="CP72" s="29" t="str">
        <f>IF(AND($CI72="Y", Indicators!T72&lt;&gt;""), IF(Indicators!T72&lt;Parameters!K$20, "Y", "N"),"")</f>
        <v/>
      </c>
      <c r="CQ72" s="29" t="str">
        <f>IF(AND($CI72="Y", Indicators!U72&lt;&gt;""), IF(Indicators!U72&lt;Parameters!L$20, "Y", "N"),"")</f>
        <v/>
      </c>
      <c r="CR72" s="29" t="str">
        <f>IF(AND($CI72="Y", Indicators!V72&lt;&gt;""), IF(Indicators!V72&lt;Parameters!M$20, "Y", "N"),"")</f>
        <v>Y</v>
      </c>
      <c r="CS72" s="81">
        <f t="shared" si="63"/>
        <v>3</v>
      </c>
      <c r="CT72" s="84" t="str">
        <f>IF(CI72="Y", IF(CS72&gt;=Parameters!C$19, "Y", "N"), "")</f>
        <v>Y</v>
      </c>
      <c r="CU72" s="29" t="str">
        <f>IF($H72="Yes",#REF!, "")</f>
        <v/>
      </c>
      <c r="CV72" s="78">
        <f>IF(CT72="Y", Indicators!X72, "")</f>
        <v>21.07</v>
      </c>
      <c r="CW72" s="34" t="str">
        <f>IF(CV72&lt;&gt;"",IF(CV72&gt;Parameters!C91,"Y","N"), "")</f>
        <v>Y</v>
      </c>
      <c r="CY72" s="33" t="str">
        <f>IF($K72="Yes", IF(Indicators!F72&lt;&gt;"", Indicators!F72, ""), "")</f>
        <v/>
      </c>
      <c r="CZ72" s="33" t="str">
        <f>IF($K72="Yes", IF(Indicators!G72&lt;&gt;"", Indicators!G72, ""), "")</f>
        <v/>
      </c>
      <c r="DA72" s="33" t="str">
        <f>IF($K72="Yes", IF(Indicators!H72&lt;&gt;"", Indicators!H72, ""), "")</f>
        <v/>
      </c>
      <c r="DB72" s="33" t="str">
        <f>IF($K72="Yes", IF(Indicators!I72&lt;&gt;"", Indicators!I72, ""), "")</f>
        <v/>
      </c>
      <c r="DC72" s="33" t="str">
        <f>IF($K72="Yes", IF(Indicators!J72&lt;&gt;"", Indicators!J72, ""), "")</f>
        <v/>
      </c>
      <c r="DD72" s="33" t="str">
        <f>IF($K72="Yes", IF(Indicators!K72&lt;&gt;"", Indicators!K72, ""), "")</f>
        <v/>
      </c>
      <c r="DE72" s="33" t="str">
        <f>IF($K72="Yes", IF(Indicators!L72&lt;&gt;"", Indicators!L72, ""), "")</f>
        <v/>
      </c>
      <c r="DF72" s="33" t="str">
        <f>IF($K72="Yes", IF(Indicators!M72&lt;&gt;"", Indicators!M72, ""), "")</f>
        <v/>
      </c>
      <c r="DH72" s="33" t="str">
        <f>IF($K72="Yes", IF(Indicators!W72&lt;&gt;"", Indicators!W72, ""), "")</f>
        <v/>
      </c>
      <c r="DJ72" s="33" t="str">
        <f>IF($K72="Yes", IF(Indicators!O72&lt;&gt;"", Indicators!O72, ""), "")</f>
        <v/>
      </c>
      <c r="DK72" s="33" t="str">
        <f>IF($K72="Yes", IF(Indicators!P72&lt;&gt;"", Indicators!P72, ""), "")</f>
        <v/>
      </c>
      <c r="DL72" s="33" t="str">
        <f>IF($K72="Yes", IF(Indicators!Q72&lt;&gt;"", Indicators!Q72, ""), "")</f>
        <v/>
      </c>
      <c r="DM72" s="33" t="str">
        <f>IF($K72="Yes", IF(Indicators!R72&lt;&gt;"", Indicators!R72, ""), "")</f>
        <v/>
      </c>
      <c r="DN72" s="33" t="str">
        <f>IF($K72="Yes", IF(Indicators!S72&lt;&gt;"", Indicators!S72, ""), "")</f>
        <v/>
      </c>
      <c r="DO72" s="33" t="str">
        <f>IF($K72="Yes", IF(Indicators!T72&lt;&gt;"", Indicators!T72, ""), "")</f>
        <v/>
      </c>
      <c r="DP72" s="33" t="str">
        <f>IF($K72="Yes", IF(Indicators!U72&lt;&gt;"", Indicators!U72, ""), "")</f>
        <v/>
      </c>
      <c r="DQ72" s="33" t="str">
        <f>IF($K72="Yes", IF(Indicators!V72&lt;&gt;"", Indicators!V72, ""), "")</f>
        <v/>
      </c>
      <c r="DS72" s="29" t="str">
        <f>IF($K72="Yes", IF(Indicators!X72&lt;&gt;"", Indicators!X72, ""), "")</f>
        <v/>
      </c>
    </row>
    <row r="73" spans="1:123" x14ac:dyDescent="0.25">
      <c r="A73" s="56" t="str">
        <f>Indicators!A73</f>
        <v>District1019</v>
      </c>
      <c r="B73" s="56" t="str">
        <f>Indicators!B73</f>
        <v>School 2</v>
      </c>
      <c r="C73" s="57" t="str">
        <f>Indicators!D73</f>
        <v>No</v>
      </c>
      <c r="D73" s="64" t="str">
        <f>IF(AK73="Y", IF(Parameters!B$5="Percentile", Identification!AJ73,Identification!AI73), "")</f>
        <v/>
      </c>
      <c r="E73" s="64" t="str">
        <f>IF(AN73="Y", IF(Parameters!B$6="Percentile", AM73, AL73), "")</f>
        <v/>
      </c>
      <c r="F73" s="57" t="str">
        <f t="shared" si="32"/>
        <v/>
      </c>
      <c r="G73" s="64" t="str">
        <f>IF(AND(F73="Y", AS73="Y"), IF(Parameters!B$7="Percentile", AR73,AQ73), "")</f>
        <v/>
      </c>
      <c r="H73" s="57" t="str">
        <f t="shared" si="33"/>
        <v/>
      </c>
      <c r="I73" s="64" t="str">
        <f>IF(AND(H73="Y", AW73="Y"), IF(Parameters!B$7="Percentile", AV73,AU73), "")</f>
        <v/>
      </c>
      <c r="J73" s="65" t="str">
        <f t="shared" si="34"/>
        <v/>
      </c>
      <c r="K73" s="57" t="str">
        <f t="shared" si="35"/>
        <v>No</v>
      </c>
      <c r="L73" s="87" t="str">
        <f t="shared" si="36"/>
        <v/>
      </c>
      <c r="M73" s="57" t="str">
        <f>Identification!BI73</f>
        <v>N</v>
      </c>
      <c r="N73" s="87" t="str">
        <f t="shared" si="37"/>
        <v/>
      </c>
      <c r="O73" s="88" t="str">
        <f t="shared" si="38"/>
        <v/>
      </c>
      <c r="P73" s="57" t="str">
        <f t="shared" si="39"/>
        <v/>
      </c>
      <c r="Q73" s="57" t="str">
        <f t="shared" si="40"/>
        <v/>
      </c>
      <c r="R73" s="57" t="str">
        <f t="shared" si="41"/>
        <v>No</v>
      </c>
      <c r="S73" s="57" t="str">
        <f t="shared" si="42"/>
        <v/>
      </c>
      <c r="T73" s="57" t="str">
        <f t="shared" si="43"/>
        <v>N</v>
      </c>
      <c r="U73" s="57" t="str">
        <f t="shared" si="44"/>
        <v/>
      </c>
      <c r="V73" s="88" t="str">
        <f t="shared" si="45"/>
        <v/>
      </c>
      <c r="W73" s="57" t="str">
        <f t="shared" si="46"/>
        <v/>
      </c>
      <c r="X73" s="91" t="str">
        <f t="shared" si="47"/>
        <v/>
      </c>
      <c r="Y73" s="58" t="str">
        <f t="shared" si="48"/>
        <v>No</v>
      </c>
      <c r="AA73" s="29" t="str">
        <f t="shared" si="49"/>
        <v/>
      </c>
      <c r="AB73" s="29" t="str">
        <f t="shared" si="50"/>
        <v/>
      </c>
      <c r="AC73" s="29" t="str">
        <f t="shared" si="51"/>
        <v/>
      </c>
      <c r="AE73" s="29" t="str">
        <f t="shared" si="52"/>
        <v>No</v>
      </c>
      <c r="AF73" s="29" t="str">
        <f t="shared" si="53"/>
        <v>No</v>
      </c>
      <c r="AG73" s="29" t="str">
        <f t="shared" si="54"/>
        <v>No</v>
      </c>
      <c r="AI73" s="33" t="str">
        <f>IF(C73="Yes",IF(Indicators!E73&lt;&gt;"", Indicators!E73,""),"")</f>
        <v/>
      </c>
      <c r="AJ73" s="33" t="str">
        <f t="shared" si="55"/>
        <v/>
      </c>
      <c r="AK73" s="62" t="str">
        <f>IF(Parameters!B$5="Percentile", IF(AJ73&lt;Parameters!C$5, "Y", "N"), IF(AI73&lt;Parameters!C$5, "Y", "N"))</f>
        <v>N</v>
      </c>
      <c r="AL73" s="33" t="str">
        <f>IF(C73="Yes", IF(Indicators!W73&lt;&gt;"", Indicators!W73, ""),"")</f>
        <v/>
      </c>
      <c r="AM73" s="33" t="str">
        <f t="shared" si="56"/>
        <v/>
      </c>
      <c r="AN73" s="33" t="str">
        <f>IF(AL73&lt;&gt;"", IF(Parameters!B$6="Percentile", IF(AM73&lt;Parameters!C$6, "Y", "N"), IF(AL73&lt;Parameters!C$6, "Y", "N")),"")</f>
        <v/>
      </c>
      <c r="AO73" s="47" t="str">
        <f t="shared" si="57"/>
        <v>N</v>
      </c>
      <c r="AQ73" s="33" t="str">
        <f>IF(C73="Yes", IF(Indicators!N73&lt;&gt;"", Indicators!N73,""),"")</f>
        <v/>
      </c>
      <c r="AR73" s="33" t="str">
        <f t="shared" si="58"/>
        <v/>
      </c>
      <c r="AS73" s="48" t="str">
        <f>IF(Parameters!B$7="Percentile", IF(AR73&lt;Parameters!C$7, "Y", "N"), IF(AQ73&lt;Parameters!C$7, "Y", "N"))</f>
        <v>N</v>
      </c>
      <c r="AU73" s="33" t="str">
        <f>IF(C73="Yes", IF(Indicators!X73&lt;&gt;"", Indicators!X73,""),"")</f>
        <v/>
      </c>
      <c r="AV73" s="33" t="str">
        <f t="shared" si="59"/>
        <v/>
      </c>
      <c r="AW73" s="48" t="str">
        <f>IF(Parameters!B$8="Percentile", IF(AV73&lt;Parameters!C$8, "Y", "N"), IF(AU73&gt;Parameters!C$8, "Y", "N"))</f>
        <v>N</v>
      </c>
      <c r="AY73" s="71" t="str">
        <f>IF(Indicators!F73&lt;&gt;"", IF(Indicators!F73&lt;Parameters!F$5, "Y", "N"), "")</f>
        <v>N</v>
      </c>
      <c r="AZ73" s="71" t="str">
        <f>IF(Indicators!G73&lt;&gt;"", IF(Indicators!G73&lt;Parameters!G$5, "Y", "N"), "")</f>
        <v>N</v>
      </c>
      <c r="BA73" s="71" t="str">
        <f>IF(Indicators!H73&lt;&gt;"", IF(Indicators!H73&lt;Parameters!H$5, "Y", "N"), "")</f>
        <v>N</v>
      </c>
      <c r="BB73" s="71" t="str">
        <f>IF(Indicators!I73&lt;&gt;"", IF(Indicators!I73&lt;Parameters!I$5, "Y", "N"), "")</f>
        <v/>
      </c>
      <c r="BC73" s="71" t="str">
        <f>IF(Indicators!J73&lt;&gt;"", IF(Indicators!J73&lt;Parameters!J$5, "Y", "N"), "")</f>
        <v>N</v>
      </c>
      <c r="BD73" s="71" t="str">
        <f>IF(Indicators!K73&lt;&gt;"", IF(Indicators!K73&lt;Parameters!K$5, "Y", "N"), "")</f>
        <v>N</v>
      </c>
      <c r="BE73" s="71" t="str">
        <f>IF(Indicators!L73&lt;&gt;"", IF(Indicators!L73&lt;Parameters!L$5, "Y", "N"), "")</f>
        <v/>
      </c>
      <c r="BF73" s="71" t="str">
        <f>IF(Indicators!M73&lt;&gt;"", IF(Indicators!M73&lt;Parameters!M$5, "Y", "N"), "")</f>
        <v>N</v>
      </c>
      <c r="BG73" s="29" t="str">
        <f>IF(Indicators!Q73&lt;&gt;"", IF(Indicators!Q73&lt;Parameters!H$6, "Y", "N"), "")</f>
        <v>N</v>
      </c>
      <c r="BH73" s="29">
        <f t="shared" si="60"/>
        <v>0</v>
      </c>
      <c r="BI73" s="47" t="str">
        <f>IF(K73="No",IF(BH73&gt;=Parameters!C$12, "Y", "N"), "")</f>
        <v>N</v>
      </c>
      <c r="BK73" s="78" t="str">
        <f>IF(AND($BI73="Y", Indicators!O73&lt;&gt;""), _xlfn.PERCENTRANK.EXC(Indicators!O$2:O$210, Indicators!O73)*100, "")</f>
        <v/>
      </c>
      <c r="BL73" s="78" t="str">
        <f>IF(AND($BI73="Y", Indicators!P73&lt;&gt;""), _xlfn.PERCENTRANK.EXC(Indicators!P$2:P$210, Indicators!P73)*100, "")</f>
        <v/>
      </c>
      <c r="BM73" s="78" t="str">
        <f>IF(AND($BI73="Y", Indicators!Q73&lt;&gt;""), _xlfn.PERCENTRANK.EXC(Indicators!Q$2:Q$210, Indicators!Q73)*100, "")</f>
        <v/>
      </c>
      <c r="BN73" s="78" t="str">
        <f>IF(AND($BI73="Y", Indicators!R73&lt;&gt;""), _xlfn.PERCENTRANK.EXC(Indicators!R$2:R$210, Indicators!R73)*100, "")</f>
        <v/>
      </c>
      <c r="BO73" s="78" t="str">
        <f>IF(AND($BI73="Y", Indicators!S73&lt;&gt;""), _xlfn.PERCENTRANK.EXC(Indicators!S$2:S$210, Indicators!S73)*100, "")</f>
        <v/>
      </c>
      <c r="BP73" s="78" t="str">
        <f>IF(AND($BI73="Y", Indicators!T73&lt;&gt;""), _xlfn.PERCENTRANK.EXC(Indicators!T$2:T$210, Indicators!T73)*100, "")</f>
        <v/>
      </c>
      <c r="BQ73" s="78" t="str">
        <f>IF(AND($BI73="Y", Indicators!U73&lt;&gt;""), _xlfn.PERCENTRANK.EXC(Indicators!U$2:U$210, Indicators!U73)*100, "")</f>
        <v/>
      </c>
      <c r="BR73" s="78" t="str">
        <f>IF(AND($BI73="Y", Indicators!V73&lt;&gt;""), _xlfn.PERCENTRANK.EXC(Indicators!V$2:V$210, Indicators!V73)*100, "")</f>
        <v/>
      </c>
      <c r="BS73" s="81" t="str">
        <f t="shared" si="61"/>
        <v/>
      </c>
      <c r="BT73" s="84" t="str">
        <f>IF(BI73="Y", IF(BS73&gt;=Parameters!C$13, "Y", "N"), "")</f>
        <v/>
      </c>
      <c r="BU73" s="29"/>
      <c r="BV73" s="33" t="str">
        <f>IF(BT73="Y", Indicators!X73, "")</f>
        <v/>
      </c>
      <c r="BW73" s="47" t="str">
        <f>IF(BV73&lt;&gt;"", IF(BV73&gt;Parameters!C$14,"Y", "N"), "")</f>
        <v/>
      </c>
      <c r="BY73" s="72" t="str">
        <f>IF(Indicators!F73&lt;&gt;"", IF(Indicators!F73&lt;Parameters!F$18, "Y", "N"), "")</f>
        <v>N</v>
      </c>
      <c r="BZ73" s="72" t="str">
        <f>IF(Indicators!G73&lt;&gt;"", IF(Indicators!G73&lt;Parameters!G$18, "Y", "N"), "")</f>
        <v>N</v>
      </c>
      <c r="CA73" s="72" t="str">
        <f>IF(Indicators!H73&lt;&gt;"", IF(Indicators!H73&lt;Parameters!H$18, "Y", "N"), "")</f>
        <v>N</v>
      </c>
      <c r="CB73" s="72" t="str">
        <f>IF(Indicators!I73&lt;&gt;"", IF(Indicators!I73&lt;Parameters!I$18, "Y", "N"), "")</f>
        <v/>
      </c>
      <c r="CC73" s="72" t="str">
        <f>IF(Indicators!J73&lt;&gt;"", IF(Indicators!J73&lt;Parameters!J$18, "Y", "N"), "")</f>
        <v>N</v>
      </c>
      <c r="CD73" s="72" t="str">
        <f>IF(Indicators!K73&lt;&gt;"", IF(Indicators!K73&lt;Parameters!K$18, "Y", "N"), "")</f>
        <v>N</v>
      </c>
      <c r="CE73" s="72" t="str">
        <f>IF(Indicators!L73&lt;&gt;"", IF(Indicators!L73&lt;Parameters!L$18, "Y", "N"), "")</f>
        <v/>
      </c>
      <c r="CF73" s="72" t="str">
        <f>IF(Indicators!M73&lt;&gt;"", IF(Indicators!M73&lt;Parameters!M$18, "Y", "N"), "")</f>
        <v>N</v>
      </c>
      <c r="CG73" s="29" t="str">
        <f>IF(Indicators!Q73&lt;&gt;"", IF(Indicators!Q73&lt;Parameters!H$19, "Y", "N"), "")</f>
        <v>N</v>
      </c>
      <c r="CH73" s="29">
        <f t="shared" si="62"/>
        <v>0</v>
      </c>
      <c r="CI73" s="47" t="str">
        <f>IF(AND(K73="No",R73="No"),IF(CH73&gt;=Parameters!C$18, "Y", "N"), "")</f>
        <v>N</v>
      </c>
      <c r="CJ73" s="29"/>
      <c r="CK73" s="29" t="str">
        <f>IF(AND($CI73="Y", Indicators!O73&lt;&gt;""), IF(Indicators!O73&lt;Parameters!F$20, "Y", "N"),"")</f>
        <v/>
      </c>
      <c r="CL73" s="29" t="str">
        <f>IF(AND($CI73="Y", Indicators!P73&lt;&gt;""), IF(Indicators!P73&lt;Parameters!G$20, "Y", "N"),"")</f>
        <v/>
      </c>
      <c r="CM73" s="29" t="str">
        <f>IF(AND($CI73="Y", Indicators!Q73&lt;&gt;""), IF(Indicators!Q73&lt;Parameters!H$20, "Y", "N"),"")</f>
        <v/>
      </c>
      <c r="CN73" s="29" t="str">
        <f>IF(AND($CI73="Y", Indicators!R73&lt;&gt;""), IF(Indicators!R73&lt;Parameters!I$20, "Y", "N"),"")</f>
        <v/>
      </c>
      <c r="CO73" s="29" t="str">
        <f>IF(AND($CI73="Y", Indicators!S73&lt;&gt;""), IF(Indicators!S73&lt;Parameters!J$20, "Y", "N"),"")</f>
        <v/>
      </c>
      <c r="CP73" s="29" t="str">
        <f>IF(AND($CI73="Y", Indicators!T73&lt;&gt;""), IF(Indicators!T73&lt;Parameters!K$20, "Y", "N"),"")</f>
        <v/>
      </c>
      <c r="CQ73" s="29" t="str">
        <f>IF(AND($CI73="Y", Indicators!U73&lt;&gt;""), IF(Indicators!U73&lt;Parameters!L$20, "Y", "N"),"")</f>
        <v/>
      </c>
      <c r="CR73" s="29" t="str">
        <f>IF(AND($CI73="Y", Indicators!V73&lt;&gt;""), IF(Indicators!V73&lt;Parameters!M$20, "Y", "N"),"")</f>
        <v/>
      </c>
      <c r="CS73" s="81" t="str">
        <f t="shared" si="63"/>
        <v/>
      </c>
      <c r="CT73" s="84" t="str">
        <f>IF(CI73="Y", IF(CS73&gt;=Parameters!C$19, "Y", "N"), "")</f>
        <v/>
      </c>
      <c r="CU73" s="29" t="str">
        <f>IF($H73="Yes",#REF!, "")</f>
        <v/>
      </c>
      <c r="CV73" s="78" t="str">
        <f>IF(CT73="Y", Indicators!X73, "")</f>
        <v/>
      </c>
      <c r="CW73" s="34" t="str">
        <f>IF(CV73&lt;&gt;"",IF(CV73&gt;Parameters!C92,"Y","N"), "")</f>
        <v/>
      </c>
      <c r="CY73" s="33" t="str">
        <f>IF($K73="Yes", IF(Indicators!F73&lt;&gt;"", Indicators!F73, ""), "")</f>
        <v/>
      </c>
      <c r="CZ73" s="33" t="str">
        <f>IF($K73="Yes", IF(Indicators!G73&lt;&gt;"", Indicators!G73, ""), "")</f>
        <v/>
      </c>
      <c r="DA73" s="33" t="str">
        <f>IF($K73="Yes", IF(Indicators!H73&lt;&gt;"", Indicators!H73, ""), "")</f>
        <v/>
      </c>
      <c r="DB73" s="33" t="str">
        <f>IF($K73="Yes", IF(Indicators!I73&lt;&gt;"", Indicators!I73, ""), "")</f>
        <v/>
      </c>
      <c r="DC73" s="33" t="str">
        <f>IF($K73="Yes", IF(Indicators!J73&lt;&gt;"", Indicators!J73, ""), "")</f>
        <v/>
      </c>
      <c r="DD73" s="33" t="str">
        <f>IF($K73="Yes", IF(Indicators!K73&lt;&gt;"", Indicators!K73, ""), "")</f>
        <v/>
      </c>
      <c r="DE73" s="33" t="str">
        <f>IF($K73="Yes", IF(Indicators!L73&lt;&gt;"", Indicators!L73, ""), "")</f>
        <v/>
      </c>
      <c r="DF73" s="33" t="str">
        <f>IF($K73="Yes", IF(Indicators!M73&lt;&gt;"", Indicators!M73, ""), "")</f>
        <v/>
      </c>
      <c r="DH73" s="33" t="str">
        <f>IF($K73="Yes", IF(Indicators!W73&lt;&gt;"", Indicators!W73, ""), "")</f>
        <v/>
      </c>
      <c r="DJ73" s="33" t="str">
        <f>IF($K73="Yes", IF(Indicators!O73&lt;&gt;"", Indicators!O73, ""), "")</f>
        <v/>
      </c>
      <c r="DK73" s="33" t="str">
        <f>IF($K73="Yes", IF(Indicators!P73&lt;&gt;"", Indicators!P73, ""), "")</f>
        <v/>
      </c>
      <c r="DL73" s="33" t="str">
        <f>IF($K73="Yes", IF(Indicators!Q73&lt;&gt;"", Indicators!Q73, ""), "")</f>
        <v/>
      </c>
      <c r="DM73" s="33" t="str">
        <f>IF($K73="Yes", IF(Indicators!R73&lt;&gt;"", Indicators!R73, ""), "")</f>
        <v/>
      </c>
      <c r="DN73" s="33" t="str">
        <f>IF($K73="Yes", IF(Indicators!S73&lt;&gt;"", Indicators!S73, ""), "")</f>
        <v/>
      </c>
      <c r="DO73" s="33" t="str">
        <f>IF($K73="Yes", IF(Indicators!T73&lt;&gt;"", Indicators!T73, ""), "")</f>
        <v/>
      </c>
      <c r="DP73" s="33" t="str">
        <f>IF($K73="Yes", IF(Indicators!U73&lt;&gt;"", Indicators!U73, ""), "")</f>
        <v/>
      </c>
      <c r="DQ73" s="33" t="str">
        <f>IF($K73="Yes", IF(Indicators!V73&lt;&gt;"", Indicators!V73, ""), "")</f>
        <v/>
      </c>
      <c r="DS73" s="29" t="str">
        <f>IF($K73="Yes", IF(Indicators!X73&lt;&gt;"", Indicators!X73, ""), "")</f>
        <v/>
      </c>
    </row>
    <row r="74" spans="1:123" x14ac:dyDescent="0.25">
      <c r="A74" s="56" t="str">
        <f>Indicators!A74</f>
        <v>District1019</v>
      </c>
      <c r="B74" s="56" t="str">
        <f>Indicators!B74</f>
        <v>School 3</v>
      </c>
      <c r="C74" s="57" t="str">
        <f>Indicators!D74</f>
        <v>No</v>
      </c>
      <c r="D74" s="64" t="str">
        <f>IF(AK74="Y", IF(Parameters!B$5="Percentile", Identification!AJ74,Identification!AI74), "")</f>
        <v/>
      </c>
      <c r="E74" s="64" t="str">
        <f>IF(AN74="Y", IF(Parameters!B$6="Percentile", AM74, AL74), "")</f>
        <v/>
      </c>
      <c r="F74" s="57" t="str">
        <f t="shared" si="32"/>
        <v/>
      </c>
      <c r="G74" s="64" t="str">
        <f>IF(AND(F74="Y", AS74="Y"), IF(Parameters!B$7="Percentile", AR74,AQ74), "")</f>
        <v/>
      </c>
      <c r="H74" s="57" t="str">
        <f t="shared" si="33"/>
        <v/>
      </c>
      <c r="I74" s="64" t="str">
        <f>IF(AND(H74="Y", AW74="Y"), IF(Parameters!B$7="Percentile", AV74,AU74), "")</f>
        <v/>
      </c>
      <c r="J74" s="65" t="str">
        <f t="shared" si="34"/>
        <v/>
      </c>
      <c r="K74" s="57" t="str">
        <f t="shared" si="35"/>
        <v>No</v>
      </c>
      <c r="L74" s="87">
        <f t="shared" si="36"/>
        <v>4</v>
      </c>
      <c r="M74" s="57" t="str">
        <f>Identification!BI74</f>
        <v>Y</v>
      </c>
      <c r="N74" s="87" t="str">
        <f t="shared" si="37"/>
        <v/>
      </c>
      <c r="O74" s="88" t="str">
        <f t="shared" si="38"/>
        <v>N</v>
      </c>
      <c r="P74" s="57" t="str">
        <f t="shared" si="39"/>
        <v/>
      </c>
      <c r="Q74" s="57" t="str">
        <f t="shared" si="40"/>
        <v/>
      </c>
      <c r="R74" s="57" t="str">
        <f t="shared" si="41"/>
        <v>No</v>
      </c>
      <c r="S74" s="57">
        <f t="shared" si="42"/>
        <v>3</v>
      </c>
      <c r="T74" s="57" t="str">
        <f t="shared" si="43"/>
        <v>Y</v>
      </c>
      <c r="U74" s="57" t="str">
        <f t="shared" si="44"/>
        <v/>
      </c>
      <c r="V74" s="88" t="str">
        <f t="shared" si="45"/>
        <v>N</v>
      </c>
      <c r="W74" s="57" t="str">
        <f t="shared" si="46"/>
        <v/>
      </c>
      <c r="X74" s="91" t="str">
        <f t="shared" si="47"/>
        <v/>
      </c>
      <c r="Y74" s="58" t="str">
        <f t="shared" si="48"/>
        <v>No</v>
      </c>
      <c r="AA74" s="29" t="str">
        <f t="shared" si="49"/>
        <v/>
      </c>
      <c r="AB74" s="29" t="str">
        <f t="shared" si="50"/>
        <v/>
      </c>
      <c r="AC74" s="29" t="str">
        <f t="shared" si="51"/>
        <v/>
      </c>
      <c r="AE74" s="29" t="str">
        <f t="shared" si="52"/>
        <v>No</v>
      </c>
      <c r="AF74" s="29" t="str">
        <f t="shared" si="53"/>
        <v>No</v>
      </c>
      <c r="AG74" s="29" t="str">
        <f t="shared" si="54"/>
        <v>No</v>
      </c>
      <c r="AI74" s="33" t="str">
        <f>IF(C74="Yes",IF(Indicators!E74&lt;&gt;"", Indicators!E74,""),"")</f>
        <v/>
      </c>
      <c r="AJ74" s="33" t="str">
        <f t="shared" si="55"/>
        <v/>
      </c>
      <c r="AK74" s="62" t="str">
        <f>IF(Parameters!B$5="Percentile", IF(AJ74&lt;Parameters!C$5, "Y", "N"), IF(AI74&lt;Parameters!C$5, "Y", "N"))</f>
        <v>N</v>
      </c>
      <c r="AL74" s="33" t="str">
        <f>IF(C74="Yes", IF(Indicators!W74&lt;&gt;"", Indicators!W74, ""),"")</f>
        <v/>
      </c>
      <c r="AM74" s="33" t="str">
        <f t="shared" si="56"/>
        <v/>
      </c>
      <c r="AN74" s="33" t="str">
        <f>IF(AL74&lt;&gt;"", IF(Parameters!B$6="Percentile", IF(AM74&lt;Parameters!C$6, "Y", "N"), IF(AL74&lt;Parameters!C$6, "Y", "N")),"")</f>
        <v/>
      </c>
      <c r="AO74" s="47" t="str">
        <f t="shared" si="57"/>
        <v>N</v>
      </c>
      <c r="AQ74" s="33" t="str">
        <f>IF(C74="Yes", IF(Indicators!N74&lt;&gt;"", Indicators!N74,""),"")</f>
        <v/>
      </c>
      <c r="AR74" s="33" t="str">
        <f t="shared" si="58"/>
        <v/>
      </c>
      <c r="AS74" s="48" t="str">
        <f>IF(Parameters!B$7="Percentile", IF(AR74&lt;Parameters!C$7, "Y", "N"), IF(AQ74&lt;Parameters!C$7, "Y", "N"))</f>
        <v>N</v>
      </c>
      <c r="AU74" s="33" t="str">
        <f>IF(C74="Yes", IF(Indicators!X74&lt;&gt;"", Indicators!X74,""),"")</f>
        <v/>
      </c>
      <c r="AV74" s="33" t="str">
        <f t="shared" si="59"/>
        <v/>
      </c>
      <c r="AW74" s="48" t="str">
        <f>IF(Parameters!B$8="Percentile", IF(AV74&lt;Parameters!C$8, "Y", "N"), IF(AU74&gt;Parameters!C$8, "Y", "N"))</f>
        <v>N</v>
      </c>
      <c r="AY74" s="71" t="str">
        <f>IF(Indicators!F74&lt;&gt;"", IF(Indicators!F74&lt;Parameters!F$5, "Y", "N"), "")</f>
        <v>Y</v>
      </c>
      <c r="AZ74" s="71" t="str">
        <f>IF(Indicators!G74&lt;&gt;"", IF(Indicators!G74&lt;Parameters!G$5, "Y", "N"), "")</f>
        <v>Y</v>
      </c>
      <c r="BA74" s="71" t="str">
        <f>IF(Indicators!H74&lt;&gt;"", IF(Indicators!H74&lt;Parameters!H$5, "Y", "N"), "")</f>
        <v>Y</v>
      </c>
      <c r="BB74" s="71" t="str">
        <f>IF(Indicators!I74&lt;&gt;"", IF(Indicators!I74&lt;Parameters!I$5, "Y", "N"), "")</f>
        <v/>
      </c>
      <c r="BC74" s="71" t="str">
        <f>IF(Indicators!J74&lt;&gt;"", IF(Indicators!J74&lt;Parameters!J$5, "Y", "N"), "")</f>
        <v/>
      </c>
      <c r="BD74" s="71" t="str">
        <f>IF(Indicators!K74&lt;&gt;"", IF(Indicators!K74&lt;Parameters!K$5, "Y", "N"), "")</f>
        <v/>
      </c>
      <c r="BE74" s="71" t="str">
        <f>IF(Indicators!L74&lt;&gt;"", IF(Indicators!L74&lt;Parameters!L$5, "Y", "N"), "")</f>
        <v>Y</v>
      </c>
      <c r="BF74" s="71" t="str">
        <f>IF(Indicators!M74&lt;&gt;"", IF(Indicators!M74&lt;Parameters!M$5, "Y", "N"), "")</f>
        <v>N</v>
      </c>
      <c r="BG74" s="29" t="str">
        <f>IF(Indicators!Q74&lt;&gt;"", IF(Indicators!Q74&lt;Parameters!H$6, "Y", "N"), "")</f>
        <v/>
      </c>
      <c r="BH74" s="29">
        <f t="shared" si="60"/>
        <v>4</v>
      </c>
      <c r="BI74" s="47" t="str">
        <f>IF(K74="No",IF(BH74&gt;=Parameters!C$12, "Y", "N"), "")</f>
        <v>Y</v>
      </c>
      <c r="BK74" s="78">
        <f>IF(AND($BI74="Y", Indicators!O74&lt;&gt;""), _xlfn.PERCENTRANK.EXC(Indicators!O$2:O$210, Indicators!O74)*100, "")</f>
        <v>78.600000000000009</v>
      </c>
      <c r="BL74" s="78">
        <f>IF(AND($BI74="Y", Indicators!P74&lt;&gt;""), _xlfn.PERCENTRANK.EXC(Indicators!P$2:P$210, Indicators!P74)*100, "")</f>
        <v>75.8</v>
      </c>
      <c r="BM74" s="78" t="str">
        <f>IF(AND($BI74="Y", Indicators!Q74&lt;&gt;""), _xlfn.PERCENTRANK.EXC(Indicators!Q$2:Q$210, Indicators!Q74)*100, "")</f>
        <v/>
      </c>
      <c r="BN74" s="78" t="str">
        <f>IF(AND($BI74="Y", Indicators!R74&lt;&gt;""), _xlfn.PERCENTRANK.EXC(Indicators!R$2:R$210, Indicators!R74)*100, "")</f>
        <v/>
      </c>
      <c r="BO74" s="78" t="str">
        <f>IF(AND($BI74="Y", Indicators!S74&lt;&gt;""), _xlfn.PERCENTRANK.EXC(Indicators!S$2:S$210, Indicators!S74)*100, "")</f>
        <v/>
      </c>
      <c r="BP74" s="78" t="str">
        <f>IF(AND($BI74="Y", Indicators!T74&lt;&gt;""), _xlfn.PERCENTRANK.EXC(Indicators!T$2:T$210, Indicators!T74)*100, "")</f>
        <v/>
      </c>
      <c r="BQ74" s="78">
        <f>IF(AND($BI74="Y", Indicators!U74&lt;&gt;""), _xlfn.PERCENTRANK.EXC(Indicators!U$2:U$210, Indicators!U74)*100, "")</f>
        <v>92.800000000000011</v>
      </c>
      <c r="BR74" s="78">
        <f>IF(AND($BI74="Y", Indicators!V74&lt;&gt;""), _xlfn.PERCENTRANK.EXC(Indicators!V$2:V$210, Indicators!V74)*100, "")</f>
        <v>94</v>
      </c>
      <c r="BS74" s="81">
        <f t="shared" si="61"/>
        <v>0</v>
      </c>
      <c r="BT74" s="84" t="str">
        <f>IF(BI74="Y", IF(BS74&gt;=Parameters!C$13, "Y", "N"), "")</f>
        <v>N</v>
      </c>
      <c r="BU74" s="29"/>
      <c r="BV74" s="33" t="str">
        <f>IF(BT74="Y", Indicators!X74, "")</f>
        <v/>
      </c>
      <c r="BW74" s="47" t="str">
        <f>IF(BV74&lt;&gt;"", IF(BV74&gt;Parameters!C$14,"Y", "N"), "")</f>
        <v/>
      </c>
      <c r="BY74" s="72" t="str">
        <f>IF(Indicators!F74&lt;&gt;"", IF(Indicators!F74&lt;Parameters!F$18, "Y", "N"), "")</f>
        <v>Y</v>
      </c>
      <c r="BZ74" s="72" t="str">
        <f>IF(Indicators!G74&lt;&gt;"", IF(Indicators!G74&lt;Parameters!G$18, "Y", "N"), "")</f>
        <v>Y</v>
      </c>
      <c r="CA74" s="72" t="str">
        <f>IF(Indicators!H74&lt;&gt;"", IF(Indicators!H74&lt;Parameters!H$18, "Y", "N"), "")</f>
        <v>Y</v>
      </c>
      <c r="CB74" s="72" t="str">
        <f>IF(Indicators!I74&lt;&gt;"", IF(Indicators!I74&lt;Parameters!I$18, "Y", "N"), "")</f>
        <v/>
      </c>
      <c r="CC74" s="72" t="str">
        <f>IF(Indicators!J74&lt;&gt;"", IF(Indicators!J74&lt;Parameters!J$18, "Y", "N"), "")</f>
        <v/>
      </c>
      <c r="CD74" s="72" t="str">
        <f>IF(Indicators!K74&lt;&gt;"", IF(Indicators!K74&lt;Parameters!K$18, "Y", "N"), "")</f>
        <v/>
      </c>
      <c r="CE74" s="72" t="str">
        <f>IF(Indicators!L74&lt;&gt;"", IF(Indicators!L74&lt;Parameters!L$18, "Y", "N"), "")</f>
        <v>N</v>
      </c>
      <c r="CF74" s="72" t="str">
        <f>IF(Indicators!M74&lt;&gt;"", IF(Indicators!M74&lt;Parameters!M$18, "Y", "N"), "")</f>
        <v>N</v>
      </c>
      <c r="CG74" s="29" t="str">
        <f>IF(Indicators!Q74&lt;&gt;"", IF(Indicators!Q74&lt;Parameters!H$19, "Y", "N"), "")</f>
        <v/>
      </c>
      <c r="CH74" s="29">
        <f t="shared" si="62"/>
        <v>3</v>
      </c>
      <c r="CI74" s="47" t="str">
        <f>IF(AND(K74="No",R74="No"),IF(CH74&gt;=Parameters!C$18, "Y", "N"), "")</f>
        <v>Y</v>
      </c>
      <c r="CJ74" s="29"/>
      <c r="CK74" s="29" t="str">
        <f>IF(AND($CI74="Y", Indicators!O74&lt;&gt;""), IF(Indicators!O74&lt;Parameters!F$20, "Y", "N"),"")</f>
        <v>N</v>
      </c>
      <c r="CL74" s="29" t="str">
        <f>IF(AND($CI74="Y", Indicators!P74&lt;&gt;""), IF(Indicators!P74&lt;Parameters!G$20, "Y", "N"),"")</f>
        <v>Y</v>
      </c>
      <c r="CM74" s="29" t="str">
        <f>IF(AND($CI74="Y", Indicators!Q74&lt;&gt;""), IF(Indicators!Q74&lt;Parameters!H$20, "Y", "N"),"")</f>
        <v/>
      </c>
      <c r="CN74" s="29" t="str">
        <f>IF(AND($CI74="Y", Indicators!R74&lt;&gt;""), IF(Indicators!R74&lt;Parameters!I$20, "Y", "N"),"")</f>
        <v/>
      </c>
      <c r="CO74" s="29" t="str">
        <f>IF(AND($CI74="Y", Indicators!S74&lt;&gt;""), IF(Indicators!S74&lt;Parameters!J$20, "Y", "N"),"")</f>
        <v/>
      </c>
      <c r="CP74" s="29" t="str">
        <f>IF(AND($CI74="Y", Indicators!T74&lt;&gt;""), IF(Indicators!T74&lt;Parameters!K$20, "Y", "N"),"")</f>
        <v/>
      </c>
      <c r="CQ74" s="29" t="str">
        <f>IF(AND($CI74="Y", Indicators!U74&lt;&gt;""), IF(Indicators!U74&lt;Parameters!L$20, "Y", "N"),"")</f>
        <v>N</v>
      </c>
      <c r="CR74" s="29" t="str">
        <f>IF(AND($CI74="Y", Indicators!V74&lt;&gt;""), IF(Indicators!V74&lt;Parameters!M$20, "Y", "N"),"")</f>
        <v>N</v>
      </c>
      <c r="CS74" s="81">
        <f t="shared" si="63"/>
        <v>1</v>
      </c>
      <c r="CT74" s="84" t="str">
        <f>IF(CI74="Y", IF(CS74&gt;=Parameters!C$19, "Y", "N"), "")</f>
        <v>N</v>
      </c>
      <c r="CU74" s="29" t="str">
        <f>IF($H74="Yes",#REF!, "")</f>
        <v/>
      </c>
      <c r="CV74" s="78" t="str">
        <f>IF(CT74="Y", Indicators!X74, "")</f>
        <v/>
      </c>
      <c r="CW74" s="34" t="str">
        <f>IF(CV74&lt;&gt;"",IF(CV74&gt;Parameters!C93,"Y","N"), "")</f>
        <v/>
      </c>
      <c r="CY74" s="33" t="str">
        <f>IF($K74="Yes", IF(Indicators!F74&lt;&gt;"", Indicators!F74, ""), "")</f>
        <v/>
      </c>
      <c r="CZ74" s="33" t="str">
        <f>IF($K74="Yes", IF(Indicators!G74&lt;&gt;"", Indicators!G74, ""), "")</f>
        <v/>
      </c>
      <c r="DA74" s="33" t="str">
        <f>IF($K74="Yes", IF(Indicators!H74&lt;&gt;"", Indicators!H74, ""), "")</f>
        <v/>
      </c>
      <c r="DB74" s="33" t="str">
        <f>IF($K74="Yes", IF(Indicators!I74&lt;&gt;"", Indicators!I74, ""), "")</f>
        <v/>
      </c>
      <c r="DC74" s="33" t="str">
        <f>IF($K74="Yes", IF(Indicators!J74&lt;&gt;"", Indicators!J74, ""), "")</f>
        <v/>
      </c>
      <c r="DD74" s="33" t="str">
        <f>IF($K74="Yes", IF(Indicators!K74&lt;&gt;"", Indicators!K74, ""), "")</f>
        <v/>
      </c>
      <c r="DE74" s="33" t="str">
        <f>IF($K74="Yes", IF(Indicators!L74&lt;&gt;"", Indicators!L74, ""), "")</f>
        <v/>
      </c>
      <c r="DF74" s="33" t="str">
        <f>IF($K74="Yes", IF(Indicators!M74&lt;&gt;"", Indicators!M74, ""), "")</f>
        <v/>
      </c>
      <c r="DH74" s="33" t="str">
        <f>IF($K74="Yes", IF(Indicators!W74&lt;&gt;"", Indicators!W74, ""), "")</f>
        <v/>
      </c>
      <c r="DJ74" s="33" t="str">
        <f>IF($K74="Yes", IF(Indicators!O74&lt;&gt;"", Indicators!O74, ""), "")</f>
        <v/>
      </c>
      <c r="DK74" s="33" t="str">
        <f>IF($K74="Yes", IF(Indicators!P74&lt;&gt;"", Indicators!P74, ""), "")</f>
        <v/>
      </c>
      <c r="DL74" s="33" t="str">
        <f>IF($K74="Yes", IF(Indicators!Q74&lt;&gt;"", Indicators!Q74, ""), "")</f>
        <v/>
      </c>
      <c r="DM74" s="33" t="str">
        <f>IF($K74="Yes", IF(Indicators!R74&lt;&gt;"", Indicators!R74, ""), "")</f>
        <v/>
      </c>
      <c r="DN74" s="33" t="str">
        <f>IF($K74="Yes", IF(Indicators!S74&lt;&gt;"", Indicators!S74, ""), "")</f>
        <v/>
      </c>
      <c r="DO74" s="33" t="str">
        <f>IF($K74="Yes", IF(Indicators!T74&lt;&gt;"", Indicators!T74, ""), "")</f>
        <v/>
      </c>
      <c r="DP74" s="33" t="str">
        <f>IF($K74="Yes", IF(Indicators!U74&lt;&gt;"", Indicators!U74, ""), "")</f>
        <v/>
      </c>
      <c r="DQ74" s="33" t="str">
        <f>IF($K74="Yes", IF(Indicators!V74&lt;&gt;"", Indicators!V74, ""), "")</f>
        <v/>
      </c>
      <c r="DS74" s="29" t="str">
        <f>IF($K74="Yes", IF(Indicators!X74&lt;&gt;"", Indicators!X74, ""), "")</f>
        <v/>
      </c>
    </row>
    <row r="75" spans="1:123" x14ac:dyDescent="0.25">
      <c r="A75" s="56" t="str">
        <f>Indicators!A75</f>
        <v>District1019</v>
      </c>
      <c r="B75" s="56" t="str">
        <f>Indicators!B75</f>
        <v>School 4</v>
      </c>
      <c r="C75" s="57" t="str">
        <f>Indicators!D75</f>
        <v>No</v>
      </c>
      <c r="D75" s="64" t="str">
        <f>IF(AK75="Y", IF(Parameters!B$5="Percentile", Identification!AJ75,Identification!AI75), "")</f>
        <v/>
      </c>
      <c r="E75" s="64" t="str">
        <f>IF(AN75="Y", IF(Parameters!B$6="Percentile", AM75, AL75), "")</f>
        <v/>
      </c>
      <c r="F75" s="57" t="str">
        <f t="shared" si="32"/>
        <v/>
      </c>
      <c r="G75" s="64" t="str">
        <f>IF(AND(F75="Y", AS75="Y"), IF(Parameters!B$7="Percentile", AR75,AQ75), "")</f>
        <v/>
      </c>
      <c r="H75" s="57" t="str">
        <f t="shared" si="33"/>
        <v/>
      </c>
      <c r="I75" s="64" t="str">
        <f>IF(AND(H75="Y", AW75="Y"), IF(Parameters!B$7="Percentile", AV75,AU75), "")</f>
        <v/>
      </c>
      <c r="J75" s="65" t="str">
        <f t="shared" si="34"/>
        <v/>
      </c>
      <c r="K75" s="57" t="str">
        <f t="shared" si="35"/>
        <v>No</v>
      </c>
      <c r="L75" s="87" t="str">
        <f t="shared" si="36"/>
        <v/>
      </c>
      <c r="M75" s="57" t="str">
        <f>Identification!BI75</f>
        <v>N</v>
      </c>
      <c r="N75" s="87" t="str">
        <f t="shared" si="37"/>
        <v/>
      </c>
      <c r="O75" s="88" t="str">
        <f t="shared" si="38"/>
        <v/>
      </c>
      <c r="P75" s="57" t="str">
        <f t="shared" si="39"/>
        <v/>
      </c>
      <c r="Q75" s="57" t="str">
        <f t="shared" si="40"/>
        <v/>
      </c>
      <c r="R75" s="57" t="str">
        <f t="shared" si="41"/>
        <v>No</v>
      </c>
      <c r="S75" s="57" t="str">
        <f t="shared" si="42"/>
        <v/>
      </c>
      <c r="T75" s="57" t="str">
        <f t="shared" si="43"/>
        <v>N</v>
      </c>
      <c r="U75" s="57" t="str">
        <f t="shared" si="44"/>
        <v/>
      </c>
      <c r="V75" s="88" t="str">
        <f t="shared" si="45"/>
        <v/>
      </c>
      <c r="W75" s="57" t="str">
        <f t="shared" si="46"/>
        <v/>
      </c>
      <c r="X75" s="91" t="str">
        <f t="shared" si="47"/>
        <v/>
      </c>
      <c r="Y75" s="58" t="str">
        <f t="shared" si="48"/>
        <v>No</v>
      </c>
      <c r="AA75" s="29" t="str">
        <f t="shared" si="49"/>
        <v/>
      </c>
      <c r="AB75" s="29" t="str">
        <f t="shared" si="50"/>
        <v/>
      </c>
      <c r="AC75" s="29" t="str">
        <f t="shared" si="51"/>
        <v/>
      </c>
      <c r="AE75" s="29" t="str">
        <f t="shared" si="52"/>
        <v>No</v>
      </c>
      <c r="AF75" s="29" t="str">
        <f t="shared" si="53"/>
        <v>No</v>
      </c>
      <c r="AG75" s="29" t="str">
        <f t="shared" si="54"/>
        <v>No</v>
      </c>
      <c r="AI75" s="33" t="str">
        <f>IF(C75="Yes",IF(Indicators!E75&lt;&gt;"", Indicators!E75,""),"")</f>
        <v/>
      </c>
      <c r="AJ75" s="33" t="str">
        <f t="shared" si="55"/>
        <v/>
      </c>
      <c r="AK75" s="62" t="str">
        <f>IF(Parameters!B$5="Percentile", IF(AJ75&lt;Parameters!C$5, "Y", "N"), IF(AI75&lt;Parameters!C$5, "Y", "N"))</f>
        <v>N</v>
      </c>
      <c r="AL75" s="33" t="str">
        <f>IF(C75="Yes", IF(Indicators!W75&lt;&gt;"", Indicators!W75, ""),"")</f>
        <v/>
      </c>
      <c r="AM75" s="33" t="str">
        <f t="shared" si="56"/>
        <v/>
      </c>
      <c r="AN75" s="33" t="str">
        <f>IF(AL75&lt;&gt;"", IF(Parameters!B$6="Percentile", IF(AM75&lt;Parameters!C$6, "Y", "N"), IF(AL75&lt;Parameters!C$6, "Y", "N")),"")</f>
        <v/>
      </c>
      <c r="AO75" s="47" t="str">
        <f t="shared" si="57"/>
        <v>N</v>
      </c>
      <c r="AQ75" s="33" t="str">
        <f>IF(C75="Yes", IF(Indicators!N75&lt;&gt;"", Indicators!N75,""),"")</f>
        <v/>
      </c>
      <c r="AR75" s="33" t="str">
        <f t="shared" si="58"/>
        <v/>
      </c>
      <c r="AS75" s="48" t="str">
        <f>IF(Parameters!B$7="Percentile", IF(AR75&lt;Parameters!C$7, "Y", "N"), IF(AQ75&lt;Parameters!C$7, "Y", "N"))</f>
        <v>N</v>
      </c>
      <c r="AU75" s="33" t="str">
        <f>IF(C75="Yes", IF(Indicators!X75&lt;&gt;"", Indicators!X75,""),"")</f>
        <v/>
      </c>
      <c r="AV75" s="33" t="str">
        <f t="shared" si="59"/>
        <v/>
      </c>
      <c r="AW75" s="48" t="str">
        <f>IF(Parameters!B$8="Percentile", IF(AV75&lt;Parameters!C$8, "Y", "N"), IF(AU75&gt;Parameters!C$8, "Y", "N"))</f>
        <v>N</v>
      </c>
      <c r="AY75" s="71" t="str">
        <f>IF(Indicators!F75&lt;&gt;"", IF(Indicators!F75&lt;Parameters!F$5, "Y", "N"), "")</f>
        <v>N</v>
      </c>
      <c r="AZ75" s="71" t="str">
        <f>IF(Indicators!G75&lt;&gt;"", IF(Indicators!G75&lt;Parameters!G$5, "Y", "N"), "")</f>
        <v>N</v>
      </c>
      <c r="BA75" s="71" t="str">
        <f>IF(Indicators!H75&lt;&gt;"", IF(Indicators!H75&lt;Parameters!H$5, "Y", "N"), "")</f>
        <v/>
      </c>
      <c r="BB75" s="71" t="str">
        <f>IF(Indicators!I75&lt;&gt;"", IF(Indicators!I75&lt;Parameters!I$5, "Y", "N"), "")</f>
        <v/>
      </c>
      <c r="BC75" s="71" t="str">
        <f>IF(Indicators!J75&lt;&gt;"", IF(Indicators!J75&lt;Parameters!J$5, "Y", "N"), "")</f>
        <v>N</v>
      </c>
      <c r="BD75" s="71" t="str">
        <f>IF(Indicators!K75&lt;&gt;"", IF(Indicators!K75&lt;Parameters!K$5, "Y", "N"), "")</f>
        <v/>
      </c>
      <c r="BE75" s="71" t="str">
        <f>IF(Indicators!L75&lt;&gt;"", IF(Indicators!L75&lt;Parameters!L$5, "Y", "N"), "")</f>
        <v>N</v>
      </c>
      <c r="BF75" s="71" t="str">
        <f>IF(Indicators!M75&lt;&gt;"", IF(Indicators!M75&lt;Parameters!M$5, "Y", "N"), "")</f>
        <v>N</v>
      </c>
      <c r="BG75" s="29" t="str">
        <f>IF(Indicators!Q75&lt;&gt;"", IF(Indicators!Q75&lt;Parameters!H$6, "Y", "N"), "")</f>
        <v/>
      </c>
      <c r="BH75" s="29">
        <f t="shared" si="60"/>
        <v>0</v>
      </c>
      <c r="BI75" s="47" t="str">
        <f>IF(K75="No",IF(BH75&gt;=Parameters!C$12, "Y", "N"), "")</f>
        <v>N</v>
      </c>
      <c r="BK75" s="78" t="str">
        <f>IF(AND($BI75="Y", Indicators!O75&lt;&gt;""), _xlfn.PERCENTRANK.EXC(Indicators!O$2:O$210, Indicators!O75)*100, "")</f>
        <v/>
      </c>
      <c r="BL75" s="78" t="str">
        <f>IF(AND($BI75="Y", Indicators!P75&lt;&gt;""), _xlfn.PERCENTRANK.EXC(Indicators!P$2:P$210, Indicators!P75)*100, "")</f>
        <v/>
      </c>
      <c r="BM75" s="78" t="str">
        <f>IF(AND($BI75="Y", Indicators!Q75&lt;&gt;""), _xlfn.PERCENTRANK.EXC(Indicators!Q$2:Q$210, Indicators!Q75)*100, "")</f>
        <v/>
      </c>
      <c r="BN75" s="78" t="str">
        <f>IF(AND($BI75="Y", Indicators!R75&lt;&gt;""), _xlfn.PERCENTRANK.EXC(Indicators!R$2:R$210, Indicators!R75)*100, "")</f>
        <v/>
      </c>
      <c r="BO75" s="78" t="str">
        <f>IF(AND($BI75="Y", Indicators!S75&lt;&gt;""), _xlfn.PERCENTRANK.EXC(Indicators!S$2:S$210, Indicators!S75)*100, "")</f>
        <v/>
      </c>
      <c r="BP75" s="78" t="str">
        <f>IF(AND($BI75="Y", Indicators!T75&lt;&gt;""), _xlfn.PERCENTRANK.EXC(Indicators!T$2:T$210, Indicators!T75)*100, "")</f>
        <v/>
      </c>
      <c r="BQ75" s="78" t="str">
        <f>IF(AND($BI75="Y", Indicators!U75&lt;&gt;""), _xlfn.PERCENTRANK.EXC(Indicators!U$2:U$210, Indicators!U75)*100, "")</f>
        <v/>
      </c>
      <c r="BR75" s="78" t="str">
        <f>IF(AND($BI75="Y", Indicators!V75&lt;&gt;""), _xlfn.PERCENTRANK.EXC(Indicators!V$2:V$210, Indicators!V75)*100, "")</f>
        <v/>
      </c>
      <c r="BS75" s="81" t="str">
        <f t="shared" si="61"/>
        <v/>
      </c>
      <c r="BT75" s="84" t="str">
        <f>IF(BI75="Y", IF(BS75&gt;=Parameters!C$13, "Y", "N"), "")</f>
        <v/>
      </c>
      <c r="BU75" s="29"/>
      <c r="BV75" s="33" t="str">
        <f>IF(BT75="Y", Indicators!X75, "")</f>
        <v/>
      </c>
      <c r="BW75" s="47" t="str">
        <f>IF(BV75&lt;&gt;"", IF(BV75&gt;Parameters!C$14,"Y", "N"), "")</f>
        <v/>
      </c>
      <c r="BY75" s="72" t="str">
        <f>IF(Indicators!F75&lt;&gt;"", IF(Indicators!F75&lt;Parameters!F$18, "Y", "N"), "")</f>
        <v>N</v>
      </c>
      <c r="BZ75" s="72" t="str">
        <f>IF(Indicators!G75&lt;&gt;"", IF(Indicators!G75&lt;Parameters!G$18, "Y", "N"), "")</f>
        <v>N</v>
      </c>
      <c r="CA75" s="72" t="str">
        <f>IF(Indicators!H75&lt;&gt;"", IF(Indicators!H75&lt;Parameters!H$18, "Y", "N"), "")</f>
        <v/>
      </c>
      <c r="CB75" s="72" t="str">
        <f>IF(Indicators!I75&lt;&gt;"", IF(Indicators!I75&lt;Parameters!I$18, "Y", "N"), "")</f>
        <v/>
      </c>
      <c r="CC75" s="72" t="str">
        <f>IF(Indicators!J75&lt;&gt;"", IF(Indicators!J75&lt;Parameters!J$18, "Y", "N"), "")</f>
        <v>N</v>
      </c>
      <c r="CD75" s="72" t="str">
        <f>IF(Indicators!K75&lt;&gt;"", IF(Indicators!K75&lt;Parameters!K$18, "Y", "N"), "")</f>
        <v/>
      </c>
      <c r="CE75" s="72" t="str">
        <f>IF(Indicators!L75&lt;&gt;"", IF(Indicators!L75&lt;Parameters!L$18, "Y", "N"), "")</f>
        <v>N</v>
      </c>
      <c r="CF75" s="72" t="str">
        <f>IF(Indicators!M75&lt;&gt;"", IF(Indicators!M75&lt;Parameters!M$18, "Y", "N"), "")</f>
        <v>N</v>
      </c>
      <c r="CG75" s="29" t="str">
        <f>IF(Indicators!Q75&lt;&gt;"", IF(Indicators!Q75&lt;Parameters!H$19, "Y", "N"), "")</f>
        <v/>
      </c>
      <c r="CH75" s="29">
        <f t="shared" si="62"/>
        <v>0</v>
      </c>
      <c r="CI75" s="47" t="str">
        <f>IF(AND(K75="No",R75="No"),IF(CH75&gt;=Parameters!C$18, "Y", "N"), "")</f>
        <v>N</v>
      </c>
      <c r="CJ75" s="29"/>
      <c r="CK75" s="29" t="str">
        <f>IF(AND($CI75="Y", Indicators!O75&lt;&gt;""), IF(Indicators!O75&lt;Parameters!F$20, "Y", "N"),"")</f>
        <v/>
      </c>
      <c r="CL75" s="29" t="str">
        <f>IF(AND($CI75="Y", Indicators!P75&lt;&gt;""), IF(Indicators!P75&lt;Parameters!G$20, "Y", "N"),"")</f>
        <v/>
      </c>
      <c r="CM75" s="29" t="str">
        <f>IF(AND($CI75="Y", Indicators!Q75&lt;&gt;""), IF(Indicators!Q75&lt;Parameters!H$20, "Y", "N"),"")</f>
        <v/>
      </c>
      <c r="CN75" s="29" t="str">
        <f>IF(AND($CI75="Y", Indicators!R75&lt;&gt;""), IF(Indicators!R75&lt;Parameters!I$20, "Y", "N"),"")</f>
        <v/>
      </c>
      <c r="CO75" s="29" t="str">
        <f>IF(AND($CI75="Y", Indicators!S75&lt;&gt;""), IF(Indicators!S75&lt;Parameters!J$20, "Y", "N"),"")</f>
        <v/>
      </c>
      <c r="CP75" s="29" t="str">
        <f>IF(AND($CI75="Y", Indicators!T75&lt;&gt;""), IF(Indicators!T75&lt;Parameters!K$20, "Y", "N"),"")</f>
        <v/>
      </c>
      <c r="CQ75" s="29" t="str">
        <f>IF(AND($CI75="Y", Indicators!U75&lt;&gt;""), IF(Indicators!U75&lt;Parameters!L$20, "Y", "N"),"")</f>
        <v/>
      </c>
      <c r="CR75" s="29" t="str">
        <f>IF(AND($CI75="Y", Indicators!V75&lt;&gt;""), IF(Indicators!V75&lt;Parameters!M$20, "Y", "N"),"")</f>
        <v/>
      </c>
      <c r="CS75" s="81" t="str">
        <f t="shared" si="63"/>
        <v/>
      </c>
      <c r="CT75" s="84" t="str">
        <f>IF(CI75="Y", IF(CS75&gt;=Parameters!C$19, "Y", "N"), "")</f>
        <v/>
      </c>
      <c r="CU75" s="29" t="str">
        <f>IF($H75="Yes",#REF!, "")</f>
        <v/>
      </c>
      <c r="CV75" s="78" t="str">
        <f>IF(CT75="Y", Indicators!X75, "")</f>
        <v/>
      </c>
      <c r="CW75" s="34" t="str">
        <f>IF(CV75&lt;&gt;"",IF(CV75&gt;Parameters!C94,"Y","N"), "")</f>
        <v/>
      </c>
      <c r="CY75" s="33" t="str">
        <f>IF($K75="Yes", IF(Indicators!F75&lt;&gt;"", Indicators!F75, ""), "")</f>
        <v/>
      </c>
      <c r="CZ75" s="33" t="str">
        <f>IF($K75="Yes", IF(Indicators!G75&lt;&gt;"", Indicators!G75, ""), "")</f>
        <v/>
      </c>
      <c r="DA75" s="33" t="str">
        <f>IF($K75="Yes", IF(Indicators!H75&lt;&gt;"", Indicators!H75, ""), "")</f>
        <v/>
      </c>
      <c r="DB75" s="33" t="str">
        <f>IF($K75="Yes", IF(Indicators!I75&lt;&gt;"", Indicators!I75, ""), "")</f>
        <v/>
      </c>
      <c r="DC75" s="33" t="str">
        <f>IF($K75="Yes", IF(Indicators!J75&lt;&gt;"", Indicators!J75, ""), "")</f>
        <v/>
      </c>
      <c r="DD75" s="33" t="str">
        <f>IF($K75="Yes", IF(Indicators!K75&lt;&gt;"", Indicators!K75, ""), "")</f>
        <v/>
      </c>
      <c r="DE75" s="33" t="str">
        <f>IF($K75="Yes", IF(Indicators!L75&lt;&gt;"", Indicators!L75, ""), "")</f>
        <v/>
      </c>
      <c r="DF75" s="33" t="str">
        <f>IF($K75="Yes", IF(Indicators!M75&lt;&gt;"", Indicators!M75, ""), "")</f>
        <v/>
      </c>
      <c r="DH75" s="33" t="str">
        <f>IF($K75="Yes", IF(Indicators!W75&lt;&gt;"", Indicators!W75, ""), "")</f>
        <v/>
      </c>
      <c r="DJ75" s="33" t="str">
        <f>IF($K75="Yes", IF(Indicators!O75&lt;&gt;"", Indicators!O75, ""), "")</f>
        <v/>
      </c>
      <c r="DK75" s="33" t="str">
        <f>IF($K75="Yes", IF(Indicators!P75&lt;&gt;"", Indicators!P75, ""), "")</f>
        <v/>
      </c>
      <c r="DL75" s="33" t="str">
        <f>IF($K75="Yes", IF(Indicators!Q75&lt;&gt;"", Indicators!Q75, ""), "")</f>
        <v/>
      </c>
      <c r="DM75" s="33" t="str">
        <f>IF($K75="Yes", IF(Indicators!R75&lt;&gt;"", Indicators!R75, ""), "")</f>
        <v/>
      </c>
      <c r="DN75" s="33" t="str">
        <f>IF($K75="Yes", IF(Indicators!S75&lt;&gt;"", Indicators!S75, ""), "")</f>
        <v/>
      </c>
      <c r="DO75" s="33" t="str">
        <f>IF($K75="Yes", IF(Indicators!T75&lt;&gt;"", Indicators!T75, ""), "")</f>
        <v/>
      </c>
      <c r="DP75" s="33" t="str">
        <f>IF($K75="Yes", IF(Indicators!U75&lt;&gt;"", Indicators!U75, ""), "")</f>
        <v/>
      </c>
      <c r="DQ75" s="33" t="str">
        <f>IF($K75="Yes", IF(Indicators!V75&lt;&gt;"", Indicators!V75, ""), "")</f>
        <v/>
      </c>
      <c r="DS75" s="29" t="str">
        <f>IF($K75="Yes", IF(Indicators!X75&lt;&gt;"", Indicators!X75, ""), "")</f>
        <v/>
      </c>
    </row>
    <row r="76" spans="1:123" x14ac:dyDescent="0.25">
      <c r="A76" s="56" t="str">
        <f>Indicators!A76</f>
        <v>District1019</v>
      </c>
      <c r="B76" s="56" t="str">
        <f>Indicators!B76</f>
        <v>School 5</v>
      </c>
      <c r="C76" s="57" t="str">
        <f>Indicators!D76</f>
        <v>No</v>
      </c>
      <c r="D76" s="64" t="str">
        <f>IF(AK76="Y", IF(Parameters!B$5="Percentile", Identification!AJ76,Identification!AI76), "")</f>
        <v/>
      </c>
      <c r="E76" s="64" t="str">
        <f>IF(AN76="Y", IF(Parameters!B$6="Percentile", AM76, AL76), "")</f>
        <v/>
      </c>
      <c r="F76" s="57" t="str">
        <f t="shared" si="32"/>
        <v/>
      </c>
      <c r="G76" s="64" t="str">
        <f>IF(AND(F76="Y", AS76="Y"), IF(Parameters!B$7="Percentile", AR76,AQ76), "")</f>
        <v/>
      </c>
      <c r="H76" s="57" t="str">
        <f t="shared" si="33"/>
        <v/>
      </c>
      <c r="I76" s="64" t="str">
        <f>IF(AND(H76="Y", AW76="Y"), IF(Parameters!B$7="Percentile", AV76,AU76), "")</f>
        <v/>
      </c>
      <c r="J76" s="65" t="str">
        <f t="shared" si="34"/>
        <v/>
      </c>
      <c r="K76" s="57" t="str">
        <f t="shared" si="35"/>
        <v>No</v>
      </c>
      <c r="L76" s="87" t="str">
        <f t="shared" si="36"/>
        <v/>
      </c>
      <c r="M76" s="57" t="str">
        <f>Identification!BI76</f>
        <v>N</v>
      </c>
      <c r="N76" s="87" t="str">
        <f t="shared" si="37"/>
        <v/>
      </c>
      <c r="O76" s="88" t="str">
        <f t="shared" si="38"/>
        <v/>
      </c>
      <c r="P76" s="57" t="str">
        <f t="shared" si="39"/>
        <v/>
      </c>
      <c r="Q76" s="57" t="str">
        <f t="shared" si="40"/>
        <v/>
      </c>
      <c r="R76" s="57" t="str">
        <f t="shared" si="41"/>
        <v>No</v>
      </c>
      <c r="S76" s="57" t="str">
        <f t="shared" si="42"/>
        <v/>
      </c>
      <c r="T76" s="57" t="str">
        <f t="shared" si="43"/>
        <v>N</v>
      </c>
      <c r="U76" s="57" t="str">
        <f t="shared" si="44"/>
        <v/>
      </c>
      <c r="V76" s="88" t="str">
        <f t="shared" si="45"/>
        <v/>
      </c>
      <c r="W76" s="57" t="str">
        <f t="shared" si="46"/>
        <v/>
      </c>
      <c r="X76" s="91" t="str">
        <f t="shared" si="47"/>
        <v/>
      </c>
      <c r="Y76" s="58" t="str">
        <f t="shared" si="48"/>
        <v>No</v>
      </c>
      <c r="AA76" s="29" t="str">
        <f t="shared" si="49"/>
        <v/>
      </c>
      <c r="AB76" s="29" t="str">
        <f t="shared" si="50"/>
        <v/>
      </c>
      <c r="AC76" s="29" t="str">
        <f t="shared" si="51"/>
        <v/>
      </c>
      <c r="AE76" s="29" t="str">
        <f t="shared" si="52"/>
        <v>No</v>
      </c>
      <c r="AF76" s="29" t="str">
        <f t="shared" si="53"/>
        <v>No</v>
      </c>
      <c r="AG76" s="29" t="str">
        <f t="shared" si="54"/>
        <v>No</v>
      </c>
      <c r="AI76" s="33" t="str">
        <f>IF(C76="Yes",IF(Indicators!E76&lt;&gt;"", Indicators!E76,""),"")</f>
        <v/>
      </c>
      <c r="AJ76" s="33" t="str">
        <f t="shared" si="55"/>
        <v/>
      </c>
      <c r="AK76" s="62" t="str">
        <f>IF(Parameters!B$5="Percentile", IF(AJ76&lt;Parameters!C$5, "Y", "N"), IF(AI76&lt;Parameters!C$5, "Y", "N"))</f>
        <v>N</v>
      </c>
      <c r="AL76" s="33" t="str">
        <f>IF(C76="Yes", IF(Indicators!W76&lt;&gt;"", Indicators!W76, ""),"")</f>
        <v/>
      </c>
      <c r="AM76" s="33" t="str">
        <f t="shared" si="56"/>
        <v/>
      </c>
      <c r="AN76" s="33" t="str">
        <f>IF(AL76&lt;&gt;"", IF(Parameters!B$6="Percentile", IF(AM76&lt;Parameters!C$6, "Y", "N"), IF(AL76&lt;Parameters!C$6, "Y", "N")),"")</f>
        <v/>
      </c>
      <c r="AO76" s="47" t="str">
        <f t="shared" si="57"/>
        <v>N</v>
      </c>
      <c r="AQ76" s="33" t="str">
        <f>IF(C76="Yes", IF(Indicators!N76&lt;&gt;"", Indicators!N76,""),"")</f>
        <v/>
      </c>
      <c r="AR76" s="33" t="str">
        <f t="shared" si="58"/>
        <v/>
      </c>
      <c r="AS76" s="48" t="str">
        <f>IF(Parameters!B$7="Percentile", IF(AR76&lt;Parameters!C$7, "Y", "N"), IF(AQ76&lt;Parameters!C$7, "Y", "N"))</f>
        <v>N</v>
      </c>
      <c r="AU76" s="33" t="str">
        <f>IF(C76="Yes", IF(Indicators!X76&lt;&gt;"", Indicators!X76,""),"")</f>
        <v/>
      </c>
      <c r="AV76" s="33" t="str">
        <f t="shared" si="59"/>
        <v/>
      </c>
      <c r="AW76" s="48" t="str">
        <f>IF(Parameters!B$8="Percentile", IF(AV76&lt;Parameters!C$8, "Y", "N"), IF(AU76&gt;Parameters!C$8, "Y", "N"))</f>
        <v>N</v>
      </c>
      <c r="AY76" s="71" t="str">
        <f>IF(Indicators!F76&lt;&gt;"", IF(Indicators!F76&lt;Parameters!F$5, "Y", "N"), "")</f>
        <v>N</v>
      </c>
      <c r="AZ76" s="71" t="str">
        <f>IF(Indicators!G76&lt;&gt;"", IF(Indicators!G76&lt;Parameters!G$5, "Y", "N"), "")</f>
        <v>Y</v>
      </c>
      <c r="BA76" s="71" t="str">
        <f>IF(Indicators!H76&lt;&gt;"", IF(Indicators!H76&lt;Parameters!H$5, "Y", "N"), "")</f>
        <v/>
      </c>
      <c r="BB76" s="71" t="str">
        <f>IF(Indicators!I76&lt;&gt;"", IF(Indicators!I76&lt;Parameters!I$5, "Y", "N"), "")</f>
        <v/>
      </c>
      <c r="BC76" s="71" t="str">
        <f>IF(Indicators!J76&lt;&gt;"", IF(Indicators!J76&lt;Parameters!J$5, "Y", "N"), "")</f>
        <v/>
      </c>
      <c r="BD76" s="71" t="str">
        <f>IF(Indicators!K76&lt;&gt;"", IF(Indicators!K76&lt;Parameters!K$5, "Y", "N"), "")</f>
        <v/>
      </c>
      <c r="BE76" s="71" t="str">
        <f>IF(Indicators!L76&lt;&gt;"", IF(Indicators!L76&lt;Parameters!L$5, "Y", "N"), "")</f>
        <v/>
      </c>
      <c r="BF76" s="71" t="str">
        <f>IF(Indicators!M76&lt;&gt;"", IF(Indicators!M76&lt;Parameters!M$5, "Y", "N"), "")</f>
        <v>N</v>
      </c>
      <c r="BG76" s="29" t="str">
        <f>IF(Indicators!Q76&lt;&gt;"", IF(Indicators!Q76&lt;Parameters!H$6, "Y", "N"), "")</f>
        <v/>
      </c>
      <c r="BH76" s="29">
        <f t="shared" si="60"/>
        <v>1</v>
      </c>
      <c r="BI76" s="47" t="str">
        <f>IF(K76="No",IF(BH76&gt;=Parameters!C$12, "Y", "N"), "")</f>
        <v>N</v>
      </c>
      <c r="BK76" s="78" t="str">
        <f>IF(AND($BI76="Y", Indicators!O76&lt;&gt;""), _xlfn.PERCENTRANK.EXC(Indicators!O$2:O$210, Indicators!O76)*100, "")</f>
        <v/>
      </c>
      <c r="BL76" s="78" t="str">
        <f>IF(AND($BI76="Y", Indicators!P76&lt;&gt;""), _xlfn.PERCENTRANK.EXC(Indicators!P$2:P$210, Indicators!P76)*100, "")</f>
        <v/>
      </c>
      <c r="BM76" s="78" t="str">
        <f>IF(AND($BI76="Y", Indicators!Q76&lt;&gt;""), _xlfn.PERCENTRANK.EXC(Indicators!Q$2:Q$210, Indicators!Q76)*100, "")</f>
        <v/>
      </c>
      <c r="BN76" s="78" t="str">
        <f>IF(AND($BI76="Y", Indicators!R76&lt;&gt;""), _xlfn.PERCENTRANK.EXC(Indicators!R$2:R$210, Indicators!R76)*100, "")</f>
        <v/>
      </c>
      <c r="BO76" s="78" t="str">
        <f>IF(AND($BI76="Y", Indicators!S76&lt;&gt;""), _xlfn.PERCENTRANK.EXC(Indicators!S$2:S$210, Indicators!S76)*100, "")</f>
        <v/>
      </c>
      <c r="BP76" s="78" t="str">
        <f>IF(AND($BI76="Y", Indicators!T76&lt;&gt;""), _xlfn.PERCENTRANK.EXC(Indicators!T$2:T$210, Indicators!T76)*100, "")</f>
        <v/>
      </c>
      <c r="BQ76" s="78" t="str">
        <f>IF(AND($BI76="Y", Indicators!U76&lt;&gt;""), _xlfn.PERCENTRANK.EXC(Indicators!U$2:U$210, Indicators!U76)*100, "")</f>
        <v/>
      </c>
      <c r="BR76" s="78" t="str">
        <f>IF(AND($BI76="Y", Indicators!V76&lt;&gt;""), _xlfn.PERCENTRANK.EXC(Indicators!V$2:V$210, Indicators!V76)*100, "")</f>
        <v/>
      </c>
      <c r="BS76" s="81" t="str">
        <f t="shared" si="61"/>
        <v/>
      </c>
      <c r="BT76" s="84" t="str">
        <f>IF(BI76="Y", IF(BS76&gt;=Parameters!C$13, "Y", "N"), "")</f>
        <v/>
      </c>
      <c r="BU76" s="29"/>
      <c r="BV76" s="33" t="str">
        <f>IF(BT76="Y", Indicators!X76, "")</f>
        <v/>
      </c>
      <c r="BW76" s="47" t="str">
        <f>IF(BV76&lt;&gt;"", IF(BV76&gt;Parameters!C$14,"Y", "N"), "")</f>
        <v/>
      </c>
      <c r="BY76" s="72" t="str">
        <f>IF(Indicators!F76&lt;&gt;"", IF(Indicators!F76&lt;Parameters!F$18, "Y", "N"), "")</f>
        <v>N</v>
      </c>
      <c r="BZ76" s="72" t="str">
        <f>IF(Indicators!G76&lt;&gt;"", IF(Indicators!G76&lt;Parameters!G$18, "Y", "N"), "")</f>
        <v>Y</v>
      </c>
      <c r="CA76" s="72" t="str">
        <f>IF(Indicators!H76&lt;&gt;"", IF(Indicators!H76&lt;Parameters!H$18, "Y", "N"), "")</f>
        <v/>
      </c>
      <c r="CB76" s="72" t="str">
        <f>IF(Indicators!I76&lt;&gt;"", IF(Indicators!I76&lt;Parameters!I$18, "Y", "N"), "")</f>
        <v/>
      </c>
      <c r="CC76" s="72" t="str">
        <f>IF(Indicators!J76&lt;&gt;"", IF(Indicators!J76&lt;Parameters!J$18, "Y", "N"), "")</f>
        <v/>
      </c>
      <c r="CD76" s="72" t="str">
        <f>IF(Indicators!K76&lt;&gt;"", IF(Indicators!K76&lt;Parameters!K$18, "Y", "N"), "")</f>
        <v/>
      </c>
      <c r="CE76" s="72" t="str">
        <f>IF(Indicators!L76&lt;&gt;"", IF(Indicators!L76&lt;Parameters!L$18, "Y", "N"), "")</f>
        <v/>
      </c>
      <c r="CF76" s="72" t="str">
        <f>IF(Indicators!M76&lt;&gt;"", IF(Indicators!M76&lt;Parameters!M$18, "Y", "N"), "")</f>
        <v>N</v>
      </c>
      <c r="CG76" s="29" t="str">
        <f>IF(Indicators!Q76&lt;&gt;"", IF(Indicators!Q76&lt;Parameters!H$19, "Y", "N"), "")</f>
        <v/>
      </c>
      <c r="CH76" s="29">
        <f t="shared" si="62"/>
        <v>1</v>
      </c>
      <c r="CI76" s="47" t="str">
        <f>IF(AND(K76="No",R76="No"),IF(CH76&gt;=Parameters!C$18, "Y", "N"), "")</f>
        <v>N</v>
      </c>
      <c r="CJ76" s="29"/>
      <c r="CK76" s="29" t="str">
        <f>IF(AND($CI76="Y", Indicators!O76&lt;&gt;""), IF(Indicators!O76&lt;Parameters!F$20, "Y", "N"),"")</f>
        <v/>
      </c>
      <c r="CL76" s="29" t="str">
        <f>IF(AND($CI76="Y", Indicators!P76&lt;&gt;""), IF(Indicators!P76&lt;Parameters!G$20, "Y", "N"),"")</f>
        <v/>
      </c>
      <c r="CM76" s="29" t="str">
        <f>IF(AND($CI76="Y", Indicators!Q76&lt;&gt;""), IF(Indicators!Q76&lt;Parameters!H$20, "Y", "N"),"")</f>
        <v/>
      </c>
      <c r="CN76" s="29" t="str">
        <f>IF(AND($CI76="Y", Indicators!R76&lt;&gt;""), IF(Indicators!R76&lt;Parameters!I$20, "Y", "N"),"")</f>
        <v/>
      </c>
      <c r="CO76" s="29" t="str">
        <f>IF(AND($CI76="Y", Indicators!S76&lt;&gt;""), IF(Indicators!S76&lt;Parameters!J$20, "Y", "N"),"")</f>
        <v/>
      </c>
      <c r="CP76" s="29" t="str">
        <f>IF(AND($CI76="Y", Indicators!T76&lt;&gt;""), IF(Indicators!T76&lt;Parameters!K$20, "Y", "N"),"")</f>
        <v/>
      </c>
      <c r="CQ76" s="29" t="str">
        <f>IF(AND($CI76="Y", Indicators!U76&lt;&gt;""), IF(Indicators!U76&lt;Parameters!L$20, "Y", "N"),"")</f>
        <v/>
      </c>
      <c r="CR76" s="29" t="str">
        <f>IF(AND($CI76="Y", Indicators!V76&lt;&gt;""), IF(Indicators!V76&lt;Parameters!M$20, "Y", "N"),"")</f>
        <v/>
      </c>
      <c r="CS76" s="81" t="str">
        <f t="shared" si="63"/>
        <v/>
      </c>
      <c r="CT76" s="84" t="str">
        <f>IF(CI76="Y", IF(CS76&gt;=Parameters!C$19, "Y", "N"), "")</f>
        <v/>
      </c>
      <c r="CU76" s="29" t="str">
        <f>IF($H76="Yes",#REF!, "")</f>
        <v/>
      </c>
      <c r="CV76" s="78" t="str">
        <f>IF(CT76="Y", Indicators!X76, "")</f>
        <v/>
      </c>
      <c r="CW76" s="34" t="str">
        <f>IF(CV76&lt;&gt;"",IF(CV76&gt;Parameters!C95,"Y","N"), "")</f>
        <v/>
      </c>
      <c r="CY76" s="33" t="str">
        <f>IF($K76="Yes", IF(Indicators!F76&lt;&gt;"", Indicators!F76, ""), "")</f>
        <v/>
      </c>
      <c r="CZ76" s="33" t="str">
        <f>IF($K76="Yes", IF(Indicators!G76&lt;&gt;"", Indicators!G76, ""), "")</f>
        <v/>
      </c>
      <c r="DA76" s="33" t="str">
        <f>IF($K76="Yes", IF(Indicators!H76&lt;&gt;"", Indicators!H76, ""), "")</f>
        <v/>
      </c>
      <c r="DB76" s="33" t="str">
        <f>IF($K76="Yes", IF(Indicators!I76&lt;&gt;"", Indicators!I76, ""), "")</f>
        <v/>
      </c>
      <c r="DC76" s="33" t="str">
        <f>IF($K76="Yes", IF(Indicators!J76&lt;&gt;"", Indicators!J76, ""), "")</f>
        <v/>
      </c>
      <c r="DD76" s="33" t="str">
        <f>IF($K76="Yes", IF(Indicators!K76&lt;&gt;"", Indicators!K76, ""), "")</f>
        <v/>
      </c>
      <c r="DE76" s="33" t="str">
        <f>IF($K76="Yes", IF(Indicators!L76&lt;&gt;"", Indicators!L76, ""), "")</f>
        <v/>
      </c>
      <c r="DF76" s="33" t="str">
        <f>IF($K76="Yes", IF(Indicators!M76&lt;&gt;"", Indicators!M76, ""), "")</f>
        <v/>
      </c>
      <c r="DH76" s="33" t="str">
        <f>IF($K76="Yes", IF(Indicators!W76&lt;&gt;"", Indicators!W76, ""), "")</f>
        <v/>
      </c>
      <c r="DJ76" s="33" t="str">
        <f>IF($K76="Yes", IF(Indicators!O76&lt;&gt;"", Indicators!O76, ""), "")</f>
        <v/>
      </c>
      <c r="DK76" s="33" t="str">
        <f>IF($K76="Yes", IF(Indicators!P76&lt;&gt;"", Indicators!P76, ""), "")</f>
        <v/>
      </c>
      <c r="DL76" s="33" t="str">
        <f>IF($K76="Yes", IF(Indicators!Q76&lt;&gt;"", Indicators!Q76, ""), "")</f>
        <v/>
      </c>
      <c r="DM76" s="33" t="str">
        <f>IF($K76="Yes", IF(Indicators!R76&lt;&gt;"", Indicators!R76, ""), "")</f>
        <v/>
      </c>
      <c r="DN76" s="33" t="str">
        <f>IF($K76="Yes", IF(Indicators!S76&lt;&gt;"", Indicators!S76, ""), "")</f>
        <v/>
      </c>
      <c r="DO76" s="33" t="str">
        <f>IF($K76="Yes", IF(Indicators!T76&lt;&gt;"", Indicators!T76, ""), "")</f>
        <v/>
      </c>
      <c r="DP76" s="33" t="str">
        <f>IF($K76="Yes", IF(Indicators!U76&lt;&gt;"", Indicators!U76, ""), "")</f>
        <v/>
      </c>
      <c r="DQ76" s="33" t="str">
        <f>IF($K76="Yes", IF(Indicators!V76&lt;&gt;"", Indicators!V76, ""), "")</f>
        <v/>
      </c>
      <c r="DS76" s="29" t="str">
        <f>IF($K76="Yes", IF(Indicators!X76&lt;&gt;"", Indicators!X76, ""), "")</f>
        <v/>
      </c>
    </row>
    <row r="77" spans="1:123" x14ac:dyDescent="0.25">
      <c r="A77" s="56" t="str">
        <f>Indicators!A77</f>
        <v>District1019</v>
      </c>
      <c r="B77" s="56" t="str">
        <f>Indicators!B77</f>
        <v>School 6</v>
      </c>
      <c r="C77" s="57" t="str">
        <f>Indicators!D77</f>
        <v>No</v>
      </c>
      <c r="D77" s="64" t="str">
        <f>IF(AK77="Y", IF(Parameters!B$5="Percentile", Identification!AJ77,Identification!AI77), "")</f>
        <v/>
      </c>
      <c r="E77" s="64" t="str">
        <f>IF(AN77="Y", IF(Parameters!B$6="Percentile", AM77, AL77), "")</f>
        <v/>
      </c>
      <c r="F77" s="57" t="str">
        <f t="shared" si="32"/>
        <v/>
      </c>
      <c r="G77" s="64" t="str">
        <f>IF(AND(F77="Y", AS77="Y"), IF(Parameters!B$7="Percentile", AR77,AQ77), "")</f>
        <v/>
      </c>
      <c r="H77" s="57" t="str">
        <f t="shared" si="33"/>
        <v/>
      </c>
      <c r="I77" s="64" t="str">
        <f>IF(AND(H77="Y", AW77="Y"), IF(Parameters!B$7="Percentile", AV77,AU77), "")</f>
        <v/>
      </c>
      <c r="J77" s="65" t="str">
        <f t="shared" si="34"/>
        <v/>
      </c>
      <c r="K77" s="57" t="str">
        <f t="shared" si="35"/>
        <v>No</v>
      </c>
      <c r="L77" s="87">
        <f t="shared" si="36"/>
        <v>3</v>
      </c>
      <c r="M77" s="57" t="str">
        <f>Identification!BI77</f>
        <v>Y</v>
      </c>
      <c r="N77" s="87" t="str">
        <f t="shared" si="37"/>
        <v/>
      </c>
      <c r="O77" s="88" t="str">
        <f t="shared" si="38"/>
        <v>N</v>
      </c>
      <c r="P77" s="57" t="str">
        <f t="shared" si="39"/>
        <v/>
      </c>
      <c r="Q77" s="57" t="str">
        <f t="shared" si="40"/>
        <v/>
      </c>
      <c r="R77" s="57" t="str">
        <f t="shared" si="41"/>
        <v>No</v>
      </c>
      <c r="S77" s="57">
        <f t="shared" si="42"/>
        <v>2</v>
      </c>
      <c r="T77" s="57" t="str">
        <f t="shared" si="43"/>
        <v>Y</v>
      </c>
      <c r="U77" s="57">
        <f t="shared" si="44"/>
        <v>2</v>
      </c>
      <c r="V77" s="88" t="str">
        <f t="shared" si="45"/>
        <v>Y</v>
      </c>
      <c r="W77" s="57">
        <f t="shared" si="46"/>
        <v>16.77</v>
      </c>
      <c r="X77" s="91" t="str">
        <f t="shared" si="47"/>
        <v>Y</v>
      </c>
      <c r="Y77" s="58" t="str">
        <f t="shared" si="48"/>
        <v>Yes</v>
      </c>
      <c r="AA77" s="29" t="str">
        <f t="shared" si="49"/>
        <v/>
      </c>
      <c r="AB77" s="29" t="str">
        <f t="shared" si="50"/>
        <v/>
      </c>
      <c r="AC77" s="29" t="str">
        <f t="shared" si="51"/>
        <v/>
      </c>
      <c r="AE77" s="29" t="str">
        <f t="shared" si="52"/>
        <v>No</v>
      </c>
      <c r="AF77" s="29" t="str">
        <f t="shared" si="53"/>
        <v>No</v>
      </c>
      <c r="AG77" s="29" t="str">
        <f t="shared" si="54"/>
        <v>Yes</v>
      </c>
      <c r="AI77" s="33" t="str">
        <f>IF(C77="Yes",IF(Indicators!E77&lt;&gt;"", Indicators!E77,""),"")</f>
        <v/>
      </c>
      <c r="AJ77" s="33" t="str">
        <f t="shared" si="55"/>
        <v/>
      </c>
      <c r="AK77" s="62" t="str">
        <f>IF(Parameters!B$5="Percentile", IF(AJ77&lt;Parameters!C$5, "Y", "N"), IF(AI77&lt;Parameters!C$5, "Y", "N"))</f>
        <v>N</v>
      </c>
      <c r="AL77" s="33" t="str">
        <f>IF(C77="Yes", IF(Indicators!W77&lt;&gt;"", Indicators!W77, ""),"")</f>
        <v/>
      </c>
      <c r="AM77" s="33" t="str">
        <f t="shared" si="56"/>
        <v/>
      </c>
      <c r="AN77" s="33" t="str">
        <f>IF(AL77&lt;&gt;"", IF(Parameters!B$6="Percentile", IF(AM77&lt;Parameters!C$6, "Y", "N"), IF(AL77&lt;Parameters!C$6, "Y", "N")),"")</f>
        <v/>
      </c>
      <c r="AO77" s="47" t="str">
        <f t="shared" si="57"/>
        <v>N</v>
      </c>
      <c r="AQ77" s="33" t="str">
        <f>IF(C77="Yes", IF(Indicators!N77&lt;&gt;"", Indicators!N77,""),"")</f>
        <v/>
      </c>
      <c r="AR77" s="33" t="str">
        <f t="shared" si="58"/>
        <v/>
      </c>
      <c r="AS77" s="48" t="str">
        <f>IF(Parameters!B$7="Percentile", IF(AR77&lt;Parameters!C$7, "Y", "N"), IF(AQ77&lt;Parameters!C$7, "Y", "N"))</f>
        <v>N</v>
      </c>
      <c r="AU77" s="33" t="str">
        <f>IF(C77="Yes", IF(Indicators!X77&lt;&gt;"", Indicators!X77,""),"")</f>
        <v/>
      </c>
      <c r="AV77" s="33" t="str">
        <f t="shared" si="59"/>
        <v/>
      </c>
      <c r="AW77" s="48" t="str">
        <f>IF(Parameters!B$8="Percentile", IF(AV77&lt;Parameters!C$8, "Y", "N"), IF(AU77&gt;Parameters!C$8, "Y", "N"))</f>
        <v>N</v>
      </c>
      <c r="AY77" s="71" t="str">
        <f>IF(Indicators!F77&lt;&gt;"", IF(Indicators!F77&lt;Parameters!F$5, "Y", "N"), "")</f>
        <v>Y</v>
      </c>
      <c r="AZ77" s="71" t="str">
        <f>IF(Indicators!G77&lt;&gt;"", IF(Indicators!G77&lt;Parameters!G$5, "Y", "N"), "")</f>
        <v>Y</v>
      </c>
      <c r="BA77" s="71" t="str">
        <f>IF(Indicators!H77&lt;&gt;"", IF(Indicators!H77&lt;Parameters!H$5, "Y", "N"), "")</f>
        <v/>
      </c>
      <c r="BB77" s="71" t="str">
        <f>IF(Indicators!I77&lt;&gt;"", IF(Indicators!I77&lt;Parameters!I$5, "Y", "N"), "")</f>
        <v/>
      </c>
      <c r="BC77" s="71" t="str">
        <f>IF(Indicators!J77&lt;&gt;"", IF(Indicators!J77&lt;Parameters!J$5, "Y", "N"), "")</f>
        <v/>
      </c>
      <c r="BD77" s="71" t="str">
        <f>IF(Indicators!K77&lt;&gt;"", IF(Indicators!K77&lt;Parameters!K$5, "Y", "N"), "")</f>
        <v/>
      </c>
      <c r="BE77" s="71" t="str">
        <f>IF(Indicators!L77&lt;&gt;"", IF(Indicators!L77&lt;Parameters!L$5, "Y", "N"), "")</f>
        <v/>
      </c>
      <c r="BF77" s="71" t="str">
        <f>IF(Indicators!M77&lt;&gt;"", IF(Indicators!M77&lt;Parameters!M$5, "Y", "N"), "")</f>
        <v>Y</v>
      </c>
      <c r="BG77" s="29" t="str">
        <f>IF(Indicators!Q77&lt;&gt;"", IF(Indicators!Q77&lt;Parameters!H$6, "Y", "N"), "")</f>
        <v/>
      </c>
      <c r="BH77" s="29">
        <f t="shared" si="60"/>
        <v>3</v>
      </c>
      <c r="BI77" s="47" t="str">
        <f>IF(K77="No",IF(BH77&gt;=Parameters!C$12, "Y", "N"), "")</f>
        <v>Y</v>
      </c>
      <c r="BK77" s="78">
        <f>IF(AND($BI77="Y", Indicators!O77&lt;&gt;""), _xlfn.PERCENTRANK.EXC(Indicators!O$2:O$210, Indicators!O77)*100, "")</f>
        <v>53.1</v>
      </c>
      <c r="BL77" s="78">
        <f>IF(AND($BI77="Y", Indicators!P77&lt;&gt;""), _xlfn.PERCENTRANK.EXC(Indicators!P$2:P$210, Indicators!P77)*100, "")</f>
        <v>60.4</v>
      </c>
      <c r="BM77" s="78" t="str">
        <f>IF(AND($BI77="Y", Indicators!Q77&lt;&gt;""), _xlfn.PERCENTRANK.EXC(Indicators!Q$2:Q$210, Indicators!Q77)*100, "")</f>
        <v/>
      </c>
      <c r="BN77" s="78" t="str">
        <f>IF(AND($BI77="Y", Indicators!R77&lt;&gt;""), _xlfn.PERCENTRANK.EXC(Indicators!R$2:R$210, Indicators!R77)*100, "")</f>
        <v/>
      </c>
      <c r="BO77" s="78" t="str">
        <f>IF(AND($BI77="Y", Indicators!S77&lt;&gt;""), _xlfn.PERCENTRANK.EXC(Indicators!S$2:S$210, Indicators!S77)*100, "")</f>
        <v/>
      </c>
      <c r="BP77" s="78" t="str">
        <f>IF(AND($BI77="Y", Indicators!T77&lt;&gt;""), _xlfn.PERCENTRANK.EXC(Indicators!T$2:T$210, Indicators!T77)*100, "")</f>
        <v/>
      </c>
      <c r="BQ77" s="78" t="str">
        <f>IF(AND($BI77="Y", Indicators!U77&lt;&gt;""), _xlfn.PERCENTRANK.EXC(Indicators!U$2:U$210, Indicators!U77)*100, "")</f>
        <v/>
      </c>
      <c r="BR77" s="78">
        <f>IF(AND($BI77="Y", Indicators!V77&lt;&gt;""), _xlfn.PERCENTRANK.EXC(Indicators!V$2:V$210, Indicators!V77)*100, "")</f>
        <v>44.7</v>
      </c>
      <c r="BS77" s="81">
        <f t="shared" si="61"/>
        <v>0</v>
      </c>
      <c r="BT77" s="84" t="str">
        <f>IF(BI77="Y", IF(BS77&gt;=Parameters!C$13, "Y", "N"), "")</f>
        <v>N</v>
      </c>
      <c r="BU77" s="29"/>
      <c r="BV77" s="33" t="str">
        <f>IF(BT77="Y", Indicators!X77, "")</f>
        <v/>
      </c>
      <c r="BW77" s="47" t="str">
        <f>IF(BV77&lt;&gt;"", IF(BV77&gt;Parameters!C$14,"Y", "N"), "")</f>
        <v/>
      </c>
      <c r="BY77" s="72" t="str">
        <f>IF(Indicators!F77&lt;&gt;"", IF(Indicators!F77&lt;Parameters!F$18, "Y", "N"), "")</f>
        <v>N</v>
      </c>
      <c r="BZ77" s="72" t="str">
        <f>IF(Indicators!G77&lt;&gt;"", IF(Indicators!G77&lt;Parameters!G$18, "Y", "N"), "")</f>
        <v>Y</v>
      </c>
      <c r="CA77" s="72" t="str">
        <f>IF(Indicators!H77&lt;&gt;"", IF(Indicators!H77&lt;Parameters!H$18, "Y", "N"), "")</f>
        <v/>
      </c>
      <c r="CB77" s="72" t="str">
        <f>IF(Indicators!I77&lt;&gt;"", IF(Indicators!I77&lt;Parameters!I$18, "Y", "N"), "")</f>
        <v/>
      </c>
      <c r="CC77" s="72" t="str">
        <f>IF(Indicators!J77&lt;&gt;"", IF(Indicators!J77&lt;Parameters!J$18, "Y", "N"), "")</f>
        <v/>
      </c>
      <c r="CD77" s="72" t="str">
        <f>IF(Indicators!K77&lt;&gt;"", IF(Indicators!K77&lt;Parameters!K$18, "Y", "N"), "")</f>
        <v/>
      </c>
      <c r="CE77" s="72" t="str">
        <f>IF(Indicators!L77&lt;&gt;"", IF(Indicators!L77&lt;Parameters!L$18, "Y", "N"), "")</f>
        <v/>
      </c>
      <c r="CF77" s="72" t="str">
        <f>IF(Indicators!M77&lt;&gt;"", IF(Indicators!M77&lt;Parameters!M$18, "Y", "N"), "")</f>
        <v>Y</v>
      </c>
      <c r="CG77" s="29" t="str">
        <f>IF(Indicators!Q77&lt;&gt;"", IF(Indicators!Q77&lt;Parameters!H$19, "Y", "N"), "")</f>
        <v/>
      </c>
      <c r="CH77" s="29">
        <f t="shared" si="62"/>
        <v>2</v>
      </c>
      <c r="CI77" s="47" t="str">
        <f>IF(AND(K77="No",R77="No"),IF(CH77&gt;=Parameters!C$18, "Y", "N"), "")</f>
        <v>Y</v>
      </c>
      <c r="CJ77" s="29"/>
      <c r="CK77" s="29" t="str">
        <f>IF(AND($CI77="Y", Indicators!O77&lt;&gt;""), IF(Indicators!O77&lt;Parameters!F$20, "Y", "N"),"")</f>
        <v>Y</v>
      </c>
      <c r="CL77" s="29" t="str">
        <f>IF(AND($CI77="Y", Indicators!P77&lt;&gt;""), IF(Indicators!P77&lt;Parameters!G$20, "Y", "N"),"")</f>
        <v>Y</v>
      </c>
      <c r="CM77" s="29" t="str">
        <f>IF(AND($CI77="Y", Indicators!Q77&lt;&gt;""), IF(Indicators!Q77&lt;Parameters!H$20, "Y", "N"),"")</f>
        <v/>
      </c>
      <c r="CN77" s="29" t="str">
        <f>IF(AND($CI77="Y", Indicators!R77&lt;&gt;""), IF(Indicators!R77&lt;Parameters!I$20, "Y", "N"),"")</f>
        <v/>
      </c>
      <c r="CO77" s="29" t="str">
        <f>IF(AND($CI77="Y", Indicators!S77&lt;&gt;""), IF(Indicators!S77&lt;Parameters!J$20, "Y", "N"),"")</f>
        <v/>
      </c>
      <c r="CP77" s="29" t="str">
        <f>IF(AND($CI77="Y", Indicators!T77&lt;&gt;""), IF(Indicators!T77&lt;Parameters!K$20, "Y", "N"),"")</f>
        <v/>
      </c>
      <c r="CQ77" s="29" t="str">
        <f>IF(AND($CI77="Y", Indicators!U77&lt;&gt;""), IF(Indicators!U77&lt;Parameters!L$20, "Y", "N"),"")</f>
        <v/>
      </c>
      <c r="CR77" s="29" t="str">
        <f>IF(AND($CI77="Y", Indicators!V77&lt;&gt;""), IF(Indicators!V77&lt;Parameters!M$20, "Y", "N"),"")</f>
        <v>N</v>
      </c>
      <c r="CS77" s="81">
        <f t="shared" si="63"/>
        <v>2</v>
      </c>
      <c r="CT77" s="84" t="str">
        <f>IF(CI77="Y", IF(CS77&gt;=Parameters!C$19, "Y", "N"), "")</f>
        <v>Y</v>
      </c>
      <c r="CU77" s="29" t="str">
        <f>IF($H77="Yes",#REF!, "")</f>
        <v/>
      </c>
      <c r="CV77" s="78">
        <f>IF(CT77="Y", Indicators!X77, "")</f>
        <v>16.77</v>
      </c>
      <c r="CW77" s="34" t="str">
        <f>IF(CV77&lt;&gt;"",IF(CV77&gt;Parameters!C96,"Y","N"), "")</f>
        <v>Y</v>
      </c>
      <c r="CY77" s="33" t="str">
        <f>IF($K77="Yes", IF(Indicators!F77&lt;&gt;"", Indicators!F77, ""), "")</f>
        <v/>
      </c>
      <c r="CZ77" s="33" t="str">
        <f>IF($K77="Yes", IF(Indicators!G77&lt;&gt;"", Indicators!G77, ""), "")</f>
        <v/>
      </c>
      <c r="DA77" s="33" t="str">
        <f>IF($K77="Yes", IF(Indicators!H77&lt;&gt;"", Indicators!H77, ""), "")</f>
        <v/>
      </c>
      <c r="DB77" s="33" t="str">
        <f>IF($K77="Yes", IF(Indicators!I77&lt;&gt;"", Indicators!I77, ""), "")</f>
        <v/>
      </c>
      <c r="DC77" s="33" t="str">
        <f>IF($K77="Yes", IF(Indicators!J77&lt;&gt;"", Indicators!J77, ""), "")</f>
        <v/>
      </c>
      <c r="DD77" s="33" t="str">
        <f>IF($K77="Yes", IF(Indicators!K77&lt;&gt;"", Indicators!K77, ""), "")</f>
        <v/>
      </c>
      <c r="DE77" s="33" t="str">
        <f>IF($K77="Yes", IF(Indicators!L77&lt;&gt;"", Indicators!L77, ""), "")</f>
        <v/>
      </c>
      <c r="DF77" s="33" t="str">
        <f>IF($K77="Yes", IF(Indicators!M77&lt;&gt;"", Indicators!M77, ""), "")</f>
        <v/>
      </c>
      <c r="DH77" s="33" t="str">
        <f>IF($K77="Yes", IF(Indicators!W77&lt;&gt;"", Indicators!W77, ""), "")</f>
        <v/>
      </c>
      <c r="DJ77" s="33" t="str">
        <f>IF($K77="Yes", IF(Indicators!O77&lt;&gt;"", Indicators!O77, ""), "")</f>
        <v/>
      </c>
      <c r="DK77" s="33" t="str">
        <f>IF($K77="Yes", IF(Indicators!P77&lt;&gt;"", Indicators!P77, ""), "")</f>
        <v/>
      </c>
      <c r="DL77" s="33" t="str">
        <f>IF($K77="Yes", IF(Indicators!Q77&lt;&gt;"", Indicators!Q77, ""), "")</f>
        <v/>
      </c>
      <c r="DM77" s="33" t="str">
        <f>IF($K77="Yes", IF(Indicators!R77&lt;&gt;"", Indicators!R77, ""), "")</f>
        <v/>
      </c>
      <c r="DN77" s="33" t="str">
        <f>IF($K77="Yes", IF(Indicators!S77&lt;&gt;"", Indicators!S77, ""), "")</f>
        <v/>
      </c>
      <c r="DO77" s="33" t="str">
        <f>IF($K77="Yes", IF(Indicators!T77&lt;&gt;"", Indicators!T77, ""), "")</f>
        <v/>
      </c>
      <c r="DP77" s="33" t="str">
        <f>IF($K77="Yes", IF(Indicators!U77&lt;&gt;"", Indicators!U77, ""), "")</f>
        <v/>
      </c>
      <c r="DQ77" s="33" t="str">
        <f>IF($K77="Yes", IF(Indicators!V77&lt;&gt;"", Indicators!V77, ""), "")</f>
        <v/>
      </c>
      <c r="DS77" s="29" t="str">
        <f>IF($K77="Yes", IF(Indicators!X77&lt;&gt;"", Indicators!X77, ""), "")</f>
        <v/>
      </c>
    </row>
    <row r="78" spans="1:123" x14ac:dyDescent="0.25">
      <c r="A78" s="56" t="str">
        <f>Indicators!A78</f>
        <v>District1019</v>
      </c>
      <c r="B78" s="56" t="str">
        <f>Indicators!B78</f>
        <v>School 7</v>
      </c>
      <c r="C78" s="57" t="str">
        <f>Indicators!D78</f>
        <v>Yes</v>
      </c>
      <c r="D78" s="64">
        <f>IF(AK78="Y", IF(Parameters!B$5="Percentile", Identification!AJ78,Identification!AI78), "")</f>
        <v>41.881638799999998</v>
      </c>
      <c r="E78" s="64" t="str">
        <f>IF(AN78="Y", IF(Parameters!B$6="Percentile", AM78, AL78), "")</f>
        <v/>
      </c>
      <c r="F78" s="57" t="str">
        <f t="shared" si="32"/>
        <v>Y</v>
      </c>
      <c r="G78" s="64" t="str">
        <f>IF(AND(F78="Y", AS78="Y"), IF(Parameters!B$7="Percentile", AR78,AQ78), "")</f>
        <v/>
      </c>
      <c r="H78" s="57" t="str">
        <f t="shared" si="33"/>
        <v>N</v>
      </c>
      <c r="I78" s="64" t="str">
        <f>IF(AND(H78="Y", AW78="Y"), IF(Parameters!B$7="Percentile", AV78,AU78), "")</f>
        <v/>
      </c>
      <c r="J78" s="65" t="str">
        <f t="shared" si="34"/>
        <v/>
      </c>
      <c r="K78" s="57" t="str">
        <f t="shared" si="35"/>
        <v>No</v>
      </c>
      <c r="L78" s="87">
        <f t="shared" si="36"/>
        <v>2</v>
      </c>
      <c r="M78" s="57" t="str">
        <f>Identification!BI78</f>
        <v>Y</v>
      </c>
      <c r="N78" s="87" t="str">
        <f t="shared" si="37"/>
        <v/>
      </c>
      <c r="O78" s="88" t="str">
        <f t="shared" si="38"/>
        <v>N</v>
      </c>
      <c r="P78" s="57" t="str">
        <f t="shared" si="39"/>
        <v/>
      </c>
      <c r="Q78" s="57" t="str">
        <f t="shared" si="40"/>
        <v/>
      </c>
      <c r="R78" s="57" t="str">
        <f t="shared" si="41"/>
        <v>No</v>
      </c>
      <c r="S78" s="57">
        <f t="shared" si="42"/>
        <v>2</v>
      </c>
      <c r="T78" s="57" t="str">
        <f t="shared" si="43"/>
        <v>Y</v>
      </c>
      <c r="U78" s="57" t="str">
        <f t="shared" si="44"/>
        <v/>
      </c>
      <c r="V78" s="88" t="str">
        <f t="shared" si="45"/>
        <v>N</v>
      </c>
      <c r="W78" s="57" t="str">
        <f t="shared" si="46"/>
        <v/>
      </c>
      <c r="X78" s="91" t="str">
        <f t="shared" si="47"/>
        <v/>
      </c>
      <c r="Y78" s="58" t="str">
        <f t="shared" si="48"/>
        <v>No</v>
      </c>
      <c r="AA78" s="29" t="str">
        <f t="shared" si="49"/>
        <v>No</v>
      </c>
      <c r="AB78" s="29" t="str">
        <f t="shared" si="50"/>
        <v>No</v>
      </c>
      <c r="AC78" s="29" t="str">
        <f t="shared" si="51"/>
        <v>No</v>
      </c>
      <c r="AE78" s="29" t="str">
        <f t="shared" si="52"/>
        <v/>
      </c>
      <c r="AF78" s="29" t="str">
        <f t="shared" si="53"/>
        <v/>
      </c>
      <c r="AG78" s="29" t="str">
        <f t="shared" si="54"/>
        <v/>
      </c>
      <c r="AI78" s="33">
        <f>IF(C78="Yes",IF(Indicators!E78&lt;&gt;"", Indicators!E78,""),"")</f>
        <v>41.881638799999998</v>
      </c>
      <c r="AJ78" s="33">
        <f t="shared" si="55"/>
        <v>42.8</v>
      </c>
      <c r="AK78" s="62" t="str">
        <f>IF(Parameters!B$5="Percentile", IF(AJ78&lt;Parameters!C$5, "Y", "N"), IF(AI78&lt;Parameters!C$5, "Y", "N"))</f>
        <v>Y</v>
      </c>
      <c r="AL78" s="33" t="str">
        <f>IF(C78="Yes", IF(Indicators!W78&lt;&gt;"", Indicators!W78, ""),"")</f>
        <v/>
      </c>
      <c r="AM78" s="33" t="str">
        <f t="shared" si="56"/>
        <v/>
      </c>
      <c r="AN78" s="33" t="str">
        <f>IF(AL78&lt;&gt;"", IF(Parameters!B$6="Percentile", IF(AM78&lt;Parameters!C$6, "Y", "N"), IF(AL78&lt;Parameters!C$6, "Y", "N")),"")</f>
        <v/>
      </c>
      <c r="AO78" s="47" t="str">
        <f t="shared" si="57"/>
        <v>Y</v>
      </c>
      <c r="AQ78" s="33">
        <f>IF(C78="Yes", IF(Indicators!N78&lt;&gt;"", Indicators!N78,""),"")</f>
        <v>111.69977919999999</v>
      </c>
      <c r="AR78" s="33">
        <f t="shared" si="58"/>
        <v>51.300000000000004</v>
      </c>
      <c r="AS78" s="48" t="str">
        <f>IF(Parameters!B$7="Percentile", IF(AR78&lt;Parameters!C$7, "Y", "N"), IF(AQ78&lt;Parameters!C$7, "Y", "N"))</f>
        <v>N</v>
      </c>
      <c r="AU78" s="33">
        <f>IF(C78="Yes", IF(Indicators!X78&lt;&gt;"", Indicators!X78,""),"")</f>
        <v>12.98</v>
      </c>
      <c r="AV78" s="33">
        <f t="shared" si="59"/>
        <v>57.800000000000004</v>
      </c>
      <c r="AW78" s="48" t="str">
        <f>IF(Parameters!B$8="Percentile", IF(AV78&lt;Parameters!C$8, "Y", "N"), IF(AU78&gt;Parameters!C$8, "Y", "N"))</f>
        <v>N</v>
      </c>
      <c r="AY78" s="71" t="str">
        <f>IF(Indicators!F78&lt;&gt;"", IF(Indicators!F78&lt;Parameters!F$5, "Y", "N"), "")</f>
        <v>N</v>
      </c>
      <c r="AZ78" s="71" t="str">
        <f>IF(Indicators!G78&lt;&gt;"", IF(Indicators!G78&lt;Parameters!G$5, "Y", "N"), "")</f>
        <v>Y</v>
      </c>
      <c r="BA78" s="71" t="str">
        <f>IF(Indicators!H78&lt;&gt;"", IF(Indicators!H78&lt;Parameters!H$5, "Y", "N"), "")</f>
        <v/>
      </c>
      <c r="BB78" s="71" t="str">
        <f>IF(Indicators!I78&lt;&gt;"", IF(Indicators!I78&lt;Parameters!I$5, "Y", "N"), "")</f>
        <v/>
      </c>
      <c r="BC78" s="71" t="str">
        <f>IF(Indicators!J78&lt;&gt;"", IF(Indicators!J78&lt;Parameters!J$5, "Y", "N"), "")</f>
        <v/>
      </c>
      <c r="BD78" s="71" t="str">
        <f>IF(Indicators!K78&lt;&gt;"", IF(Indicators!K78&lt;Parameters!K$5, "Y", "N"), "")</f>
        <v/>
      </c>
      <c r="BE78" s="71" t="str">
        <f>IF(Indicators!L78&lt;&gt;"", IF(Indicators!L78&lt;Parameters!L$5, "Y", "N"), "")</f>
        <v/>
      </c>
      <c r="BF78" s="71" t="str">
        <f>IF(Indicators!M78&lt;&gt;"", IF(Indicators!M78&lt;Parameters!M$5, "Y", "N"), "")</f>
        <v>Y</v>
      </c>
      <c r="BG78" s="29" t="str">
        <f>IF(Indicators!Q78&lt;&gt;"", IF(Indicators!Q78&lt;Parameters!H$6, "Y", "N"), "")</f>
        <v/>
      </c>
      <c r="BH78" s="29">
        <f t="shared" si="60"/>
        <v>2</v>
      </c>
      <c r="BI78" s="47" t="str">
        <f>IF(K78="No",IF(BH78&gt;=Parameters!C$12, "Y", "N"), "")</f>
        <v>Y</v>
      </c>
      <c r="BK78" s="78">
        <f>IF(AND($BI78="Y", Indicators!O78&lt;&gt;""), _xlfn.PERCENTRANK.EXC(Indicators!O$2:O$210, Indicators!O78)*100, "")</f>
        <v>73.900000000000006</v>
      </c>
      <c r="BL78" s="78">
        <f>IF(AND($BI78="Y", Indicators!P78&lt;&gt;""), _xlfn.PERCENTRANK.EXC(Indicators!P$2:P$210, Indicators!P78)*100, "")</f>
        <v>71.099999999999994</v>
      </c>
      <c r="BM78" s="78" t="str">
        <f>IF(AND($BI78="Y", Indicators!Q78&lt;&gt;""), _xlfn.PERCENTRANK.EXC(Indicators!Q$2:Q$210, Indicators!Q78)*100, "")</f>
        <v/>
      </c>
      <c r="BN78" s="78" t="str">
        <f>IF(AND($BI78="Y", Indicators!R78&lt;&gt;""), _xlfn.PERCENTRANK.EXC(Indicators!R$2:R$210, Indicators!R78)*100, "")</f>
        <v/>
      </c>
      <c r="BO78" s="78" t="str">
        <f>IF(AND($BI78="Y", Indicators!S78&lt;&gt;""), _xlfn.PERCENTRANK.EXC(Indicators!S$2:S$210, Indicators!S78)*100, "")</f>
        <v/>
      </c>
      <c r="BP78" s="78" t="str">
        <f>IF(AND($BI78="Y", Indicators!T78&lt;&gt;""), _xlfn.PERCENTRANK.EXC(Indicators!T$2:T$210, Indicators!T78)*100, "")</f>
        <v/>
      </c>
      <c r="BQ78" s="78" t="str">
        <f>IF(AND($BI78="Y", Indicators!U78&lt;&gt;""), _xlfn.PERCENTRANK.EXC(Indicators!U$2:U$210, Indicators!U78)*100, "")</f>
        <v/>
      </c>
      <c r="BR78" s="78">
        <f>IF(AND($BI78="Y", Indicators!V78&lt;&gt;""), _xlfn.PERCENTRANK.EXC(Indicators!V$2:V$210, Indicators!V78)*100, "")</f>
        <v>48.199999999999996</v>
      </c>
      <c r="BS78" s="81">
        <f t="shared" si="61"/>
        <v>0</v>
      </c>
      <c r="BT78" s="84" t="str">
        <f>IF(BI78="Y", IF(BS78&gt;=Parameters!C$13, "Y", "N"), "")</f>
        <v>N</v>
      </c>
      <c r="BU78" s="29"/>
      <c r="BV78" s="33" t="str">
        <f>IF(BT78="Y", Indicators!X78, "")</f>
        <v/>
      </c>
      <c r="BW78" s="47" t="str">
        <f>IF(BV78&lt;&gt;"", IF(BV78&gt;Parameters!C$14,"Y", "N"), "")</f>
        <v/>
      </c>
      <c r="BY78" s="72" t="str">
        <f>IF(Indicators!F78&lt;&gt;"", IF(Indicators!F78&lt;Parameters!F$18, "Y", "N"), "")</f>
        <v>N</v>
      </c>
      <c r="BZ78" s="72" t="str">
        <f>IF(Indicators!G78&lt;&gt;"", IF(Indicators!G78&lt;Parameters!G$18, "Y", "N"), "")</f>
        <v>Y</v>
      </c>
      <c r="CA78" s="72" t="str">
        <f>IF(Indicators!H78&lt;&gt;"", IF(Indicators!H78&lt;Parameters!H$18, "Y", "N"), "")</f>
        <v/>
      </c>
      <c r="CB78" s="72" t="str">
        <f>IF(Indicators!I78&lt;&gt;"", IF(Indicators!I78&lt;Parameters!I$18, "Y", "N"), "")</f>
        <v/>
      </c>
      <c r="CC78" s="72" t="str">
        <f>IF(Indicators!J78&lt;&gt;"", IF(Indicators!J78&lt;Parameters!J$18, "Y", "N"), "")</f>
        <v/>
      </c>
      <c r="CD78" s="72" t="str">
        <f>IF(Indicators!K78&lt;&gt;"", IF(Indicators!K78&lt;Parameters!K$18, "Y", "N"), "")</f>
        <v/>
      </c>
      <c r="CE78" s="72" t="str">
        <f>IF(Indicators!L78&lt;&gt;"", IF(Indicators!L78&lt;Parameters!L$18, "Y", "N"), "")</f>
        <v/>
      </c>
      <c r="CF78" s="72" t="str">
        <f>IF(Indicators!M78&lt;&gt;"", IF(Indicators!M78&lt;Parameters!M$18, "Y", "N"), "")</f>
        <v>Y</v>
      </c>
      <c r="CG78" s="29" t="str">
        <f>IF(Indicators!Q78&lt;&gt;"", IF(Indicators!Q78&lt;Parameters!H$19, "Y", "N"), "")</f>
        <v/>
      </c>
      <c r="CH78" s="29">
        <f t="shared" si="62"/>
        <v>2</v>
      </c>
      <c r="CI78" s="47" t="str">
        <f>IF(AND(K78="No",R78="No"),IF(CH78&gt;=Parameters!C$18, "Y", "N"), "")</f>
        <v>Y</v>
      </c>
      <c r="CJ78" s="29"/>
      <c r="CK78" s="29" t="str">
        <f>IF(AND($CI78="Y", Indicators!O78&lt;&gt;""), IF(Indicators!O78&lt;Parameters!F$20, "Y", "N"),"")</f>
        <v>N</v>
      </c>
      <c r="CL78" s="29" t="str">
        <f>IF(AND($CI78="Y", Indicators!P78&lt;&gt;""), IF(Indicators!P78&lt;Parameters!G$20, "Y", "N"),"")</f>
        <v>Y</v>
      </c>
      <c r="CM78" s="29" t="str">
        <f>IF(AND($CI78="Y", Indicators!Q78&lt;&gt;""), IF(Indicators!Q78&lt;Parameters!H$20, "Y", "N"),"")</f>
        <v/>
      </c>
      <c r="CN78" s="29" t="str">
        <f>IF(AND($CI78="Y", Indicators!R78&lt;&gt;""), IF(Indicators!R78&lt;Parameters!I$20, "Y", "N"),"")</f>
        <v/>
      </c>
      <c r="CO78" s="29" t="str">
        <f>IF(AND($CI78="Y", Indicators!S78&lt;&gt;""), IF(Indicators!S78&lt;Parameters!J$20, "Y", "N"),"")</f>
        <v/>
      </c>
      <c r="CP78" s="29" t="str">
        <f>IF(AND($CI78="Y", Indicators!T78&lt;&gt;""), IF(Indicators!T78&lt;Parameters!K$20, "Y", "N"),"")</f>
        <v/>
      </c>
      <c r="CQ78" s="29" t="str">
        <f>IF(AND($CI78="Y", Indicators!U78&lt;&gt;""), IF(Indicators!U78&lt;Parameters!L$20, "Y", "N"),"")</f>
        <v/>
      </c>
      <c r="CR78" s="29" t="str">
        <f>IF(AND($CI78="Y", Indicators!V78&lt;&gt;""), IF(Indicators!V78&lt;Parameters!M$20, "Y", "N"),"")</f>
        <v>N</v>
      </c>
      <c r="CS78" s="81">
        <f t="shared" si="63"/>
        <v>1</v>
      </c>
      <c r="CT78" s="84" t="str">
        <f>IF(CI78="Y", IF(CS78&gt;=Parameters!C$19, "Y", "N"), "")</f>
        <v>N</v>
      </c>
      <c r="CU78" s="29" t="str">
        <f>IF($H78="Yes",#REF!, "")</f>
        <v/>
      </c>
      <c r="CV78" s="78" t="str">
        <f>IF(CT78="Y", Indicators!X78, "")</f>
        <v/>
      </c>
      <c r="CW78" s="34" t="str">
        <f>IF(CV78&lt;&gt;"",IF(CV78&gt;Parameters!C97,"Y","N"), "")</f>
        <v/>
      </c>
      <c r="CY78" s="33" t="str">
        <f>IF($K78="Yes", IF(Indicators!F78&lt;&gt;"", Indicators!F78, ""), "")</f>
        <v/>
      </c>
      <c r="CZ78" s="33" t="str">
        <f>IF($K78="Yes", IF(Indicators!G78&lt;&gt;"", Indicators!G78, ""), "")</f>
        <v/>
      </c>
      <c r="DA78" s="33" t="str">
        <f>IF($K78="Yes", IF(Indicators!H78&lt;&gt;"", Indicators!H78, ""), "")</f>
        <v/>
      </c>
      <c r="DB78" s="33" t="str">
        <f>IF($K78="Yes", IF(Indicators!I78&lt;&gt;"", Indicators!I78, ""), "")</f>
        <v/>
      </c>
      <c r="DC78" s="33" t="str">
        <f>IF($K78="Yes", IF(Indicators!J78&lt;&gt;"", Indicators!J78, ""), "")</f>
        <v/>
      </c>
      <c r="DD78" s="33" t="str">
        <f>IF($K78="Yes", IF(Indicators!K78&lt;&gt;"", Indicators!K78, ""), "")</f>
        <v/>
      </c>
      <c r="DE78" s="33" t="str">
        <f>IF($K78="Yes", IF(Indicators!L78&lt;&gt;"", Indicators!L78, ""), "")</f>
        <v/>
      </c>
      <c r="DF78" s="33" t="str">
        <f>IF($K78="Yes", IF(Indicators!M78&lt;&gt;"", Indicators!M78, ""), "")</f>
        <v/>
      </c>
      <c r="DH78" s="33" t="str">
        <f>IF($K78="Yes", IF(Indicators!W78&lt;&gt;"", Indicators!W78, ""), "")</f>
        <v/>
      </c>
      <c r="DJ78" s="33" t="str">
        <f>IF($K78="Yes", IF(Indicators!O78&lt;&gt;"", Indicators!O78, ""), "")</f>
        <v/>
      </c>
      <c r="DK78" s="33" t="str">
        <f>IF($K78="Yes", IF(Indicators!P78&lt;&gt;"", Indicators!P78, ""), "")</f>
        <v/>
      </c>
      <c r="DL78" s="33" t="str">
        <f>IF($K78="Yes", IF(Indicators!Q78&lt;&gt;"", Indicators!Q78, ""), "")</f>
        <v/>
      </c>
      <c r="DM78" s="33" t="str">
        <f>IF($K78="Yes", IF(Indicators!R78&lt;&gt;"", Indicators!R78, ""), "")</f>
        <v/>
      </c>
      <c r="DN78" s="33" t="str">
        <f>IF($K78="Yes", IF(Indicators!S78&lt;&gt;"", Indicators!S78, ""), "")</f>
        <v/>
      </c>
      <c r="DO78" s="33" t="str">
        <f>IF($K78="Yes", IF(Indicators!T78&lt;&gt;"", Indicators!T78, ""), "")</f>
        <v/>
      </c>
      <c r="DP78" s="33" t="str">
        <f>IF($K78="Yes", IF(Indicators!U78&lt;&gt;"", Indicators!U78, ""), "")</f>
        <v/>
      </c>
      <c r="DQ78" s="33" t="str">
        <f>IF($K78="Yes", IF(Indicators!V78&lt;&gt;"", Indicators!V78, ""), "")</f>
        <v/>
      </c>
      <c r="DS78" s="29" t="str">
        <f>IF($K78="Yes", IF(Indicators!X78&lt;&gt;"", Indicators!X78, ""), "")</f>
        <v/>
      </c>
    </row>
    <row r="79" spans="1:123" x14ac:dyDescent="0.25">
      <c r="A79" s="56" t="str">
        <f>Indicators!A79</f>
        <v>District1019</v>
      </c>
      <c r="B79" s="56" t="str">
        <f>Indicators!B79</f>
        <v>School 8</v>
      </c>
      <c r="C79" s="57" t="str">
        <f>Indicators!D79</f>
        <v>Yes</v>
      </c>
      <c r="D79" s="64" t="str">
        <f>IF(AK79="Y", IF(Parameters!B$5="Percentile", Identification!AJ79,Identification!AI79), "")</f>
        <v/>
      </c>
      <c r="E79" s="64" t="str">
        <f>IF(AN79="Y", IF(Parameters!B$6="Percentile", AM79, AL79), "")</f>
        <v/>
      </c>
      <c r="F79" s="57" t="str">
        <f t="shared" si="32"/>
        <v>N</v>
      </c>
      <c r="G79" s="64" t="str">
        <f>IF(AND(F79="Y", AS79="Y"), IF(Parameters!B$7="Percentile", AR79,AQ79), "")</f>
        <v/>
      </c>
      <c r="H79" s="57" t="str">
        <f t="shared" si="33"/>
        <v/>
      </c>
      <c r="I79" s="64" t="str">
        <f>IF(AND(H79="Y", AW79="Y"), IF(Parameters!B$7="Percentile", AV79,AU79), "")</f>
        <v/>
      </c>
      <c r="J79" s="65" t="str">
        <f t="shared" si="34"/>
        <v/>
      </c>
      <c r="K79" s="57" t="str">
        <f t="shared" si="35"/>
        <v>No</v>
      </c>
      <c r="L79" s="87" t="str">
        <f t="shared" si="36"/>
        <v/>
      </c>
      <c r="M79" s="57" t="str">
        <f>Identification!BI79</f>
        <v>N</v>
      </c>
      <c r="N79" s="87" t="str">
        <f t="shared" si="37"/>
        <v/>
      </c>
      <c r="O79" s="88" t="str">
        <f t="shared" si="38"/>
        <v/>
      </c>
      <c r="P79" s="57" t="str">
        <f t="shared" si="39"/>
        <v/>
      </c>
      <c r="Q79" s="57" t="str">
        <f t="shared" si="40"/>
        <v/>
      </c>
      <c r="R79" s="57" t="str">
        <f t="shared" si="41"/>
        <v>No</v>
      </c>
      <c r="S79" s="57" t="str">
        <f t="shared" si="42"/>
        <v/>
      </c>
      <c r="T79" s="57" t="str">
        <f t="shared" si="43"/>
        <v>N</v>
      </c>
      <c r="U79" s="57" t="str">
        <f t="shared" si="44"/>
        <v/>
      </c>
      <c r="V79" s="88" t="str">
        <f t="shared" si="45"/>
        <v/>
      </c>
      <c r="W79" s="57" t="str">
        <f t="shared" si="46"/>
        <v/>
      </c>
      <c r="X79" s="91" t="str">
        <f t="shared" si="47"/>
        <v/>
      </c>
      <c r="Y79" s="58" t="str">
        <f t="shared" si="48"/>
        <v>No</v>
      </c>
      <c r="AA79" s="29" t="str">
        <f t="shared" si="49"/>
        <v>No</v>
      </c>
      <c r="AB79" s="29" t="str">
        <f t="shared" si="50"/>
        <v>No</v>
      </c>
      <c r="AC79" s="29" t="str">
        <f t="shared" si="51"/>
        <v>No</v>
      </c>
      <c r="AE79" s="29" t="str">
        <f t="shared" si="52"/>
        <v/>
      </c>
      <c r="AF79" s="29" t="str">
        <f t="shared" si="53"/>
        <v/>
      </c>
      <c r="AG79" s="29" t="str">
        <f t="shared" si="54"/>
        <v/>
      </c>
      <c r="AI79" s="33">
        <f>IF(C79="Yes",IF(Indicators!E79&lt;&gt;"", Indicators!E79,""),"")</f>
        <v>55.263157900000003</v>
      </c>
      <c r="AJ79" s="33">
        <f t="shared" si="55"/>
        <v>79.5</v>
      </c>
      <c r="AK79" s="62" t="str">
        <f>IF(Parameters!B$5="Percentile", IF(AJ79&lt;Parameters!C$5, "Y", "N"), IF(AI79&lt;Parameters!C$5, "Y", "N"))</f>
        <v>N</v>
      </c>
      <c r="AL79" s="33" t="str">
        <f>IF(C79="Yes", IF(Indicators!W79&lt;&gt;"", Indicators!W79, ""),"")</f>
        <v/>
      </c>
      <c r="AM79" s="33" t="str">
        <f t="shared" si="56"/>
        <v/>
      </c>
      <c r="AN79" s="33" t="str">
        <f>IF(AL79&lt;&gt;"", IF(Parameters!B$6="Percentile", IF(AM79&lt;Parameters!C$6, "Y", "N"), IF(AL79&lt;Parameters!C$6, "Y", "N")),"")</f>
        <v/>
      </c>
      <c r="AO79" s="47" t="str">
        <f t="shared" si="57"/>
        <v>N</v>
      </c>
      <c r="AQ79" s="33">
        <f>IF(C79="Yes", IF(Indicators!N79&lt;&gt;"", Indicators!N79,""),"")</f>
        <v>123.2142857</v>
      </c>
      <c r="AR79" s="33">
        <f t="shared" si="58"/>
        <v>78</v>
      </c>
      <c r="AS79" s="48" t="str">
        <f>IF(Parameters!B$7="Percentile", IF(AR79&lt;Parameters!C$7, "Y", "N"), IF(AQ79&lt;Parameters!C$7, "Y", "N"))</f>
        <v>N</v>
      </c>
      <c r="AU79" s="33">
        <f>IF(C79="Yes", IF(Indicators!X79&lt;&gt;"", Indicators!X79,""),"")</f>
        <v>22.86</v>
      </c>
      <c r="AV79" s="33">
        <f t="shared" si="59"/>
        <v>11.5</v>
      </c>
      <c r="AW79" s="48" t="str">
        <f>IF(Parameters!B$8="Percentile", IF(AV79&lt;Parameters!C$8, "Y", "N"), IF(AU79&gt;Parameters!C$8, "Y", "N"))</f>
        <v>N</v>
      </c>
      <c r="AY79" s="71" t="str">
        <f>IF(Indicators!F79&lt;&gt;"", IF(Indicators!F79&lt;Parameters!F$5, "Y", "N"), "")</f>
        <v>N</v>
      </c>
      <c r="AZ79" s="71" t="str">
        <f>IF(Indicators!G79&lt;&gt;"", IF(Indicators!G79&lt;Parameters!G$5, "Y", "N"), "")</f>
        <v/>
      </c>
      <c r="BA79" s="71" t="str">
        <f>IF(Indicators!H79&lt;&gt;"", IF(Indicators!H79&lt;Parameters!H$5, "Y", "N"), "")</f>
        <v/>
      </c>
      <c r="BB79" s="71" t="str">
        <f>IF(Indicators!I79&lt;&gt;"", IF(Indicators!I79&lt;Parameters!I$5, "Y", "N"), "")</f>
        <v/>
      </c>
      <c r="BC79" s="71" t="str">
        <f>IF(Indicators!J79&lt;&gt;"", IF(Indicators!J79&lt;Parameters!J$5, "Y", "N"), "")</f>
        <v/>
      </c>
      <c r="BD79" s="71" t="str">
        <f>IF(Indicators!K79&lt;&gt;"", IF(Indicators!K79&lt;Parameters!K$5, "Y", "N"), "")</f>
        <v/>
      </c>
      <c r="BE79" s="71" t="str">
        <f>IF(Indicators!L79&lt;&gt;"", IF(Indicators!L79&lt;Parameters!L$5, "Y", "N"), "")</f>
        <v/>
      </c>
      <c r="BF79" s="71" t="str">
        <f>IF(Indicators!M79&lt;&gt;"", IF(Indicators!M79&lt;Parameters!M$5, "Y", "N"), "")</f>
        <v>N</v>
      </c>
      <c r="BG79" s="29" t="str">
        <f>IF(Indicators!Q79&lt;&gt;"", IF(Indicators!Q79&lt;Parameters!H$6, "Y", "N"), "")</f>
        <v/>
      </c>
      <c r="BH79" s="29">
        <f t="shared" si="60"/>
        <v>0</v>
      </c>
      <c r="BI79" s="47" t="str">
        <f>IF(K79="No",IF(BH79&gt;=Parameters!C$12, "Y", "N"), "")</f>
        <v>N</v>
      </c>
      <c r="BK79" s="78" t="str">
        <f>IF(AND($BI79="Y", Indicators!O79&lt;&gt;""), _xlfn.PERCENTRANK.EXC(Indicators!O$2:O$210, Indicators!O79)*100, "")</f>
        <v/>
      </c>
      <c r="BL79" s="78" t="str">
        <f>IF(AND($BI79="Y", Indicators!P79&lt;&gt;""), _xlfn.PERCENTRANK.EXC(Indicators!P$2:P$210, Indicators!P79)*100, "")</f>
        <v/>
      </c>
      <c r="BM79" s="78" t="str">
        <f>IF(AND($BI79="Y", Indicators!Q79&lt;&gt;""), _xlfn.PERCENTRANK.EXC(Indicators!Q$2:Q$210, Indicators!Q79)*100, "")</f>
        <v/>
      </c>
      <c r="BN79" s="78" t="str">
        <f>IF(AND($BI79="Y", Indicators!R79&lt;&gt;""), _xlfn.PERCENTRANK.EXC(Indicators!R$2:R$210, Indicators!R79)*100, "")</f>
        <v/>
      </c>
      <c r="BO79" s="78" t="str">
        <f>IF(AND($BI79="Y", Indicators!S79&lt;&gt;""), _xlfn.PERCENTRANK.EXC(Indicators!S$2:S$210, Indicators!S79)*100, "")</f>
        <v/>
      </c>
      <c r="BP79" s="78" t="str">
        <f>IF(AND($BI79="Y", Indicators!T79&lt;&gt;""), _xlfn.PERCENTRANK.EXC(Indicators!T$2:T$210, Indicators!T79)*100, "")</f>
        <v/>
      </c>
      <c r="BQ79" s="78" t="str">
        <f>IF(AND($BI79="Y", Indicators!U79&lt;&gt;""), _xlfn.PERCENTRANK.EXC(Indicators!U$2:U$210, Indicators!U79)*100, "")</f>
        <v/>
      </c>
      <c r="BR79" s="78" t="str">
        <f>IF(AND($BI79="Y", Indicators!V79&lt;&gt;""), _xlfn.PERCENTRANK.EXC(Indicators!V$2:V$210, Indicators!V79)*100, "")</f>
        <v/>
      </c>
      <c r="BS79" s="81" t="str">
        <f t="shared" si="61"/>
        <v/>
      </c>
      <c r="BT79" s="84" t="str">
        <f>IF(BI79="Y", IF(BS79&gt;=Parameters!C$13, "Y", "N"), "")</f>
        <v/>
      </c>
      <c r="BU79" s="29"/>
      <c r="BV79" s="33" t="str">
        <f>IF(BT79="Y", Indicators!X79, "")</f>
        <v/>
      </c>
      <c r="BW79" s="47" t="str">
        <f>IF(BV79&lt;&gt;"", IF(BV79&gt;Parameters!C$14,"Y", "N"), "")</f>
        <v/>
      </c>
      <c r="BY79" s="72" t="str">
        <f>IF(Indicators!F79&lt;&gt;"", IF(Indicators!F79&lt;Parameters!F$18, "Y", "N"), "")</f>
        <v>N</v>
      </c>
      <c r="BZ79" s="72" t="str">
        <f>IF(Indicators!G79&lt;&gt;"", IF(Indicators!G79&lt;Parameters!G$18, "Y", "N"), "")</f>
        <v/>
      </c>
      <c r="CA79" s="72" t="str">
        <f>IF(Indicators!H79&lt;&gt;"", IF(Indicators!H79&lt;Parameters!H$18, "Y", "N"), "")</f>
        <v/>
      </c>
      <c r="CB79" s="72" t="str">
        <f>IF(Indicators!I79&lt;&gt;"", IF(Indicators!I79&lt;Parameters!I$18, "Y", "N"), "")</f>
        <v/>
      </c>
      <c r="CC79" s="72" t="str">
        <f>IF(Indicators!J79&lt;&gt;"", IF(Indicators!J79&lt;Parameters!J$18, "Y", "N"), "")</f>
        <v/>
      </c>
      <c r="CD79" s="72" t="str">
        <f>IF(Indicators!K79&lt;&gt;"", IF(Indicators!K79&lt;Parameters!K$18, "Y", "N"), "")</f>
        <v/>
      </c>
      <c r="CE79" s="72" t="str">
        <f>IF(Indicators!L79&lt;&gt;"", IF(Indicators!L79&lt;Parameters!L$18, "Y", "N"), "")</f>
        <v/>
      </c>
      <c r="CF79" s="72" t="str">
        <f>IF(Indicators!M79&lt;&gt;"", IF(Indicators!M79&lt;Parameters!M$18, "Y", "N"), "")</f>
        <v>N</v>
      </c>
      <c r="CG79" s="29" t="str">
        <f>IF(Indicators!Q79&lt;&gt;"", IF(Indicators!Q79&lt;Parameters!H$19, "Y", "N"), "")</f>
        <v/>
      </c>
      <c r="CH79" s="29">
        <f t="shared" si="62"/>
        <v>0</v>
      </c>
      <c r="CI79" s="47" t="str">
        <f>IF(AND(K79="No",R79="No"),IF(CH79&gt;=Parameters!C$18, "Y", "N"), "")</f>
        <v>N</v>
      </c>
      <c r="CJ79" s="29"/>
      <c r="CK79" s="29" t="str">
        <f>IF(AND($CI79="Y", Indicators!O79&lt;&gt;""), IF(Indicators!O79&lt;Parameters!F$20, "Y", "N"),"")</f>
        <v/>
      </c>
      <c r="CL79" s="29" t="str">
        <f>IF(AND($CI79="Y", Indicators!P79&lt;&gt;""), IF(Indicators!P79&lt;Parameters!G$20, "Y", "N"),"")</f>
        <v/>
      </c>
      <c r="CM79" s="29" t="str">
        <f>IF(AND($CI79="Y", Indicators!Q79&lt;&gt;""), IF(Indicators!Q79&lt;Parameters!H$20, "Y", "N"),"")</f>
        <v/>
      </c>
      <c r="CN79" s="29" t="str">
        <f>IF(AND($CI79="Y", Indicators!R79&lt;&gt;""), IF(Indicators!R79&lt;Parameters!I$20, "Y", "N"),"")</f>
        <v/>
      </c>
      <c r="CO79" s="29" t="str">
        <f>IF(AND($CI79="Y", Indicators!S79&lt;&gt;""), IF(Indicators!S79&lt;Parameters!J$20, "Y", "N"),"")</f>
        <v/>
      </c>
      <c r="CP79" s="29" t="str">
        <f>IF(AND($CI79="Y", Indicators!T79&lt;&gt;""), IF(Indicators!T79&lt;Parameters!K$20, "Y", "N"),"")</f>
        <v/>
      </c>
      <c r="CQ79" s="29" t="str">
        <f>IF(AND($CI79="Y", Indicators!U79&lt;&gt;""), IF(Indicators!U79&lt;Parameters!L$20, "Y", "N"),"")</f>
        <v/>
      </c>
      <c r="CR79" s="29" t="str">
        <f>IF(AND($CI79="Y", Indicators!V79&lt;&gt;""), IF(Indicators!V79&lt;Parameters!M$20, "Y", "N"),"")</f>
        <v/>
      </c>
      <c r="CS79" s="81" t="str">
        <f t="shared" si="63"/>
        <v/>
      </c>
      <c r="CT79" s="84" t="str">
        <f>IF(CI79="Y", IF(CS79&gt;=Parameters!C$19, "Y", "N"), "")</f>
        <v/>
      </c>
      <c r="CU79" s="29" t="str">
        <f>IF($H79="Yes",#REF!, "")</f>
        <v/>
      </c>
      <c r="CV79" s="78" t="str">
        <f>IF(CT79="Y", Indicators!X79, "")</f>
        <v/>
      </c>
      <c r="CW79" s="34" t="str">
        <f>IF(CV79&lt;&gt;"",IF(CV79&gt;Parameters!C98,"Y","N"), "")</f>
        <v/>
      </c>
      <c r="CY79" s="33" t="str">
        <f>IF($K79="Yes", IF(Indicators!F79&lt;&gt;"", Indicators!F79, ""), "")</f>
        <v/>
      </c>
      <c r="CZ79" s="33" t="str">
        <f>IF($K79="Yes", IF(Indicators!G79&lt;&gt;"", Indicators!G79, ""), "")</f>
        <v/>
      </c>
      <c r="DA79" s="33" t="str">
        <f>IF($K79="Yes", IF(Indicators!H79&lt;&gt;"", Indicators!H79, ""), "")</f>
        <v/>
      </c>
      <c r="DB79" s="33" t="str">
        <f>IF($K79="Yes", IF(Indicators!I79&lt;&gt;"", Indicators!I79, ""), "")</f>
        <v/>
      </c>
      <c r="DC79" s="33" t="str">
        <f>IF($K79="Yes", IF(Indicators!J79&lt;&gt;"", Indicators!J79, ""), "")</f>
        <v/>
      </c>
      <c r="DD79" s="33" t="str">
        <f>IF($K79="Yes", IF(Indicators!K79&lt;&gt;"", Indicators!K79, ""), "")</f>
        <v/>
      </c>
      <c r="DE79" s="33" t="str">
        <f>IF($K79="Yes", IF(Indicators!L79&lt;&gt;"", Indicators!L79, ""), "")</f>
        <v/>
      </c>
      <c r="DF79" s="33" t="str">
        <f>IF($K79="Yes", IF(Indicators!M79&lt;&gt;"", Indicators!M79, ""), "")</f>
        <v/>
      </c>
      <c r="DH79" s="33" t="str">
        <f>IF($K79="Yes", IF(Indicators!W79&lt;&gt;"", Indicators!W79, ""), "")</f>
        <v/>
      </c>
      <c r="DJ79" s="33" t="str">
        <f>IF($K79="Yes", IF(Indicators!O79&lt;&gt;"", Indicators!O79, ""), "")</f>
        <v/>
      </c>
      <c r="DK79" s="33" t="str">
        <f>IF($K79="Yes", IF(Indicators!P79&lt;&gt;"", Indicators!P79, ""), "")</f>
        <v/>
      </c>
      <c r="DL79" s="33" t="str">
        <f>IF($K79="Yes", IF(Indicators!Q79&lt;&gt;"", Indicators!Q79, ""), "")</f>
        <v/>
      </c>
      <c r="DM79" s="33" t="str">
        <f>IF($K79="Yes", IF(Indicators!R79&lt;&gt;"", Indicators!R79, ""), "")</f>
        <v/>
      </c>
      <c r="DN79" s="33" t="str">
        <f>IF($K79="Yes", IF(Indicators!S79&lt;&gt;"", Indicators!S79, ""), "")</f>
        <v/>
      </c>
      <c r="DO79" s="33" t="str">
        <f>IF($K79="Yes", IF(Indicators!T79&lt;&gt;"", Indicators!T79, ""), "")</f>
        <v/>
      </c>
      <c r="DP79" s="33" t="str">
        <f>IF($K79="Yes", IF(Indicators!U79&lt;&gt;"", Indicators!U79, ""), "")</f>
        <v/>
      </c>
      <c r="DQ79" s="33" t="str">
        <f>IF($K79="Yes", IF(Indicators!V79&lt;&gt;"", Indicators!V79, ""), "")</f>
        <v/>
      </c>
      <c r="DS79" s="29" t="str">
        <f>IF($K79="Yes", IF(Indicators!X79&lt;&gt;"", Indicators!X79, ""), "")</f>
        <v/>
      </c>
    </row>
    <row r="80" spans="1:123" x14ac:dyDescent="0.25">
      <c r="A80" s="56" t="str">
        <f>Indicators!A80</f>
        <v>District1020</v>
      </c>
      <c r="B80" s="56" t="str">
        <f>Indicators!B80</f>
        <v>School 1</v>
      </c>
      <c r="C80" s="57" t="str">
        <f>Indicators!D80</f>
        <v>Yes</v>
      </c>
      <c r="D80" s="64" t="str">
        <f>IF(AK80="Y", IF(Parameters!B$5="Percentile", Identification!AJ80,Identification!AI80), "")</f>
        <v/>
      </c>
      <c r="E80" s="64" t="str">
        <f>IF(AN80="Y", IF(Parameters!B$6="Percentile", AM80, AL80), "")</f>
        <v/>
      </c>
      <c r="F80" s="57" t="str">
        <f t="shared" si="32"/>
        <v>N</v>
      </c>
      <c r="G80" s="64" t="str">
        <f>IF(AND(F80="Y", AS80="Y"), IF(Parameters!B$7="Percentile", AR80,AQ80), "")</f>
        <v/>
      </c>
      <c r="H80" s="57" t="str">
        <f t="shared" si="33"/>
        <v/>
      </c>
      <c r="I80" s="64" t="str">
        <f>IF(AND(H80="Y", AW80="Y"), IF(Parameters!B$7="Percentile", AV80,AU80), "")</f>
        <v/>
      </c>
      <c r="J80" s="65" t="str">
        <f t="shared" si="34"/>
        <v/>
      </c>
      <c r="K80" s="57" t="str">
        <f t="shared" si="35"/>
        <v>No</v>
      </c>
      <c r="L80" s="87" t="str">
        <f t="shared" si="36"/>
        <v/>
      </c>
      <c r="M80" s="57" t="str">
        <f>Identification!BI80</f>
        <v>N</v>
      </c>
      <c r="N80" s="87" t="str">
        <f t="shared" si="37"/>
        <v/>
      </c>
      <c r="O80" s="88" t="str">
        <f t="shared" si="38"/>
        <v/>
      </c>
      <c r="P80" s="57" t="str">
        <f t="shared" si="39"/>
        <v/>
      </c>
      <c r="Q80" s="57" t="str">
        <f t="shared" si="40"/>
        <v/>
      </c>
      <c r="R80" s="57" t="str">
        <f t="shared" si="41"/>
        <v>No</v>
      </c>
      <c r="S80" s="57" t="str">
        <f t="shared" si="42"/>
        <v/>
      </c>
      <c r="T80" s="57" t="str">
        <f t="shared" si="43"/>
        <v>N</v>
      </c>
      <c r="U80" s="57" t="str">
        <f t="shared" si="44"/>
        <v/>
      </c>
      <c r="V80" s="88" t="str">
        <f t="shared" si="45"/>
        <v/>
      </c>
      <c r="W80" s="57" t="str">
        <f t="shared" si="46"/>
        <v/>
      </c>
      <c r="X80" s="91" t="str">
        <f t="shared" si="47"/>
        <v/>
      </c>
      <c r="Y80" s="58" t="str">
        <f t="shared" si="48"/>
        <v>No</v>
      </c>
      <c r="AA80" s="29" t="str">
        <f t="shared" si="49"/>
        <v>No</v>
      </c>
      <c r="AB80" s="29" t="str">
        <f t="shared" si="50"/>
        <v>No</v>
      </c>
      <c r="AC80" s="29" t="str">
        <f t="shared" si="51"/>
        <v>No</v>
      </c>
      <c r="AE80" s="29" t="str">
        <f t="shared" si="52"/>
        <v/>
      </c>
      <c r="AF80" s="29" t="str">
        <f t="shared" si="53"/>
        <v/>
      </c>
      <c r="AG80" s="29" t="str">
        <f t="shared" si="54"/>
        <v/>
      </c>
      <c r="AI80" s="33">
        <f>IF(C80="Yes",IF(Indicators!E80&lt;&gt;"", Indicators!E80,""),"")</f>
        <v>59.410801999999997</v>
      </c>
      <c r="AJ80" s="33">
        <f t="shared" si="55"/>
        <v>91.100000000000009</v>
      </c>
      <c r="AK80" s="62" t="str">
        <f>IF(Parameters!B$5="Percentile", IF(AJ80&lt;Parameters!C$5, "Y", "N"), IF(AI80&lt;Parameters!C$5, "Y", "N"))</f>
        <v>N</v>
      </c>
      <c r="AL80" s="33" t="str">
        <f>IF(C80="Yes", IF(Indicators!W80&lt;&gt;"", Indicators!W80, ""),"")</f>
        <v/>
      </c>
      <c r="AM80" s="33" t="str">
        <f t="shared" si="56"/>
        <v/>
      </c>
      <c r="AN80" s="33" t="str">
        <f>IF(AL80&lt;&gt;"", IF(Parameters!B$6="Percentile", IF(AM80&lt;Parameters!C$6, "Y", "N"), IF(AL80&lt;Parameters!C$6, "Y", "N")),"")</f>
        <v/>
      </c>
      <c r="AO80" s="47" t="str">
        <f t="shared" si="57"/>
        <v>N</v>
      </c>
      <c r="AQ80" s="33">
        <f>IF(C80="Yes", IF(Indicators!N80&lt;&gt;"", Indicators!N80,""),"")</f>
        <v>133.7301587</v>
      </c>
      <c r="AR80" s="33">
        <f t="shared" si="58"/>
        <v>88.3</v>
      </c>
      <c r="AS80" s="48" t="str">
        <f>IF(Parameters!B$7="Percentile", IF(AR80&lt;Parameters!C$7, "Y", "N"), IF(AQ80&lt;Parameters!C$7, "Y", "N"))</f>
        <v>N</v>
      </c>
      <c r="AU80" s="33">
        <f>IF(C80="Yes", IF(Indicators!X80&lt;&gt;"", Indicators!X80,""),"")</f>
        <v>9.57</v>
      </c>
      <c r="AV80" s="33">
        <f t="shared" si="59"/>
        <v>81.900000000000006</v>
      </c>
      <c r="AW80" s="48" t="str">
        <f>IF(Parameters!B$8="Percentile", IF(AV80&lt;Parameters!C$8, "Y", "N"), IF(AU80&gt;Parameters!C$8, "Y", "N"))</f>
        <v>N</v>
      </c>
      <c r="AY80" s="71" t="str">
        <f>IF(Indicators!F80&lt;&gt;"", IF(Indicators!F80&lt;Parameters!F$5, "Y", "N"), "")</f>
        <v>Y</v>
      </c>
      <c r="AZ80" s="71" t="str">
        <f>IF(Indicators!G80&lt;&gt;"", IF(Indicators!G80&lt;Parameters!G$5, "Y", "N"), "")</f>
        <v>N</v>
      </c>
      <c r="BA80" s="71" t="str">
        <f>IF(Indicators!H80&lt;&gt;"", IF(Indicators!H80&lt;Parameters!H$5, "Y", "N"), "")</f>
        <v/>
      </c>
      <c r="BB80" s="71" t="str">
        <f>IF(Indicators!I80&lt;&gt;"", IF(Indicators!I80&lt;Parameters!I$5, "Y", "N"), "")</f>
        <v/>
      </c>
      <c r="BC80" s="71" t="str">
        <f>IF(Indicators!J80&lt;&gt;"", IF(Indicators!J80&lt;Parameters!J$5, "Y", "N"), "")</f>
        <v>N</v>
      </c>
      <c r="BD80" s="71" t="str">
        <f>IF(Indicators!K80&lt;&gt;"", IF(Indicators!K80&lt;Parameters!K$5, "Y", "N"), "")</f>
        <v/>
      </c>
      <c r="BE80" s="71" t="str">
        <f>IF(Indicators!L80&lt;&gt;"", IF(Indicators!L80&lt;Parameters!L$5, "Y", "N"), "")</f>
        <v/>
      </c>
      <c r="BF80" s="71" t="str">
        <f>IF(Indicators!M80&lt;&gt;"", IF(Indicators!M80&lt;Parameters!M$5, "Y", "N"), "")</f>
        <v>N</v>
      </c>
      <c r="BG80" s="29" t="str">
        <f>IF(Indicators!Q80&lt;&gt;"", IF(Indicators!Q80&lt;Parameters!H$6, "Y", "N"), "")</f>
        <v/>
      </c>
      <c r="BH80" s="29">
        <f t="shared" si="60"/>
        <v>1</v>
      </c>
      <c r="BI80" s="47" t="str">
        <f>IF(K80="No",IF(BH80&gt;=Parameters!C$12, "Y", "N"), "")</f>
        <v>N</v>
      </c>
      <c r="BK80" s="78" t="str">
        <f>IF(AND($BI80="Y", Indicators!O80&lt;&gt;""), _xlfn.PERCENTRANK.EXC(Indicators!O$2:O$210, Indicators!O80)*100, "")</f>
        <v/>
      </c>
      <c r="BL80" s="78" t="str">
        <f>IF(AND($BI80="Y", Indicators!P80&lt;&gt;""), _xlfn.PERCENTRANK.EXC(Indicators!P$2:P$210, Indicators!P80)*100, "")</f>
        <v/>
      </c>
      <c r="BM80" s="78" t="str">
        <f>IF(AND($BI80="Y", Indicators!Q80&lt;&gt;""), _xlfn.PERCENTRANK.EXC(Indicators!Q$2:Q$210, Indicators!Q80)*100, "")</f>
        <v/>
      </c>
      <c r="BN80" s="78" t="str">
        <f>IF(AND($BI80="Y", Indicators!R80&lt;&gt;""), _xlfn.PERCENTRANK.EXC(Indicators!R$2:R$210, Indicators!R80)*100, "")</f>
        <v/>
      </c>
      <c r="BO80" s="78" t="str">
        <f>IF(AND($BI80="Y", Indicators!S80&lt;&gt;""), _xlfn.PERCENTRANK.EXC(Indicators!S$2:S$210, Indicators!S80)*100, "")</f>
        <v/>
      </c>
      <c r="BP80" s="78" t="str">
        <f>IF(AND($BI80="Y", Indicators!T80&lt;&gt;""), _xlfn.PERCENTRANK.EXC(Indicators!T$2:T$210, Indicators!T80)*100, "")</f>
        <v/>
      </c>
      <c r="BQ80" s="78" t="str">
        <f>IF(AND($BI80="Y", Indicators!U80&lt;&gt;""), _xlfn.PERCENTRANK.EXC(Indicators!U$2:U$210, Indicators!U80)*100, "")</f>
        <v/>
      </c>
      <c r="BR80" s="78" t="str">
        <f>IF(AND($BI80="Y", Indicators!V80&lt;&gt;""), _xlfn.PERCENTRANK.EXC(Indicators!V$2:V$210, Indicators!V80)*100, "")</f>
        <v/>
      </c>
      <c r="BS80" s="81" t="str">
        <f t="shared" si="61"/>
        <v/>
      </c>
      <c r="BT80" s="84" t="str">
        <f>IF(BI80="Y", IF(BS80&gt;=Parameters!C$13, "Y", "N"), "")</f>
        <v/>
      </c>
      <c r="BU80" s="29"/>
      <c r="BV80" s="33" t="str">
        <f>IF(BT80="Y", Indicators!X80, "")</f>
        <v/>
      </c>
      <c r="BW80" s="47" t="str">
        <f>IF(BV80&lt;&gt;"", IF(BV80&gt;Parameters!C$14,"Y", "N"), "")</f>
        <v/>
      </c>
      <c r="BY80" s="72" t="str">
        <f>IF(Indicators!F80&lt;&gt;"", IF(Indicators!F80&lt;Parameters!F$18, "Y", "N"), "")</f>
        <v>N</v>
      </c>
      <c r="BZ80" s="72" t="str">
        <f>IF(Indicators!G80&lt;&gt;"", IF(Indicators!G80&lt;Parameters!G$18, "Y", "N"), "")</f>
        <v>N</v>
      </c>
      <c r="CA80" s="72" t="str">
        <f>IF(Indicators!H80&lt;&gt;"", IF(Indicators!H80&lt;Parameters!H$18, "Y", "N"), "")</f>
        <v/>
      </c>
      <c r="CB80" s="72" t="str">
        <f>IF(Indicators!I80&lt;&gt;"", IF(Indicators!I80&lt;Parameters!I$18, "Y", "N"), "")</f>
        <v/>
      </c>
      <c r="CC80" s="72" t="str">
        <f>IF(Indicators!J80&lt;&gt;"", IF(Indicators!J80&lt;Parameters!J$18, "Y", "N"), "")</f>
        <v>N</v>
      </c>
      <c r="CD80" s="72" t="str">
        <f>IF(Indicators!K80&lt;&gt;"", IF(Indicators!K80&lt;Parameters!K$18, "Y", "N"), "")</f>
        <v/>
      </c>
      <c r="CE80" s="72" t="str">
        <f>IF(Indicators!L80&lt;&gt;"", IF(Indicators!L80&lt;Parameters!L$18, "Y", "N"), "")</f>
        <v/>
      </c>
      <c r="CF80" s="72" t="str">
        <f>IF(Indicators!M80&lt;&gt;"", IF(Indicators!M80&lt;Parameters!M$18, "Y", "N"), "")</f>
        <v>N</v>
      </c>
      <c r="CG80" s="29" t="str">
        <f>IF(Indicators!Q80&lt;&gt;"", IF(Indicators!Q80&lt;Parameters!H$19, "Y", "N"), "")</f>
        <v/>
      </c>
      <c r="CH80" s="29">
        <f t="shared" si="62"/>
        <v>0</v>
      </c>
      <c r="CI80" s="47" t="str">
        <f>IF(AND(K80="No",R80="No"),IF(CH80&gt;=Parameters!C$18, "Y", "N"), "")</f>
        <v>N</v>
      </c>
      <c r="CJ80" s="29"/>
      <c r="CK80" s="29" t="str">
        <f>IF(AND($CI80="Y", Indicators!O80&lt;&gt;""), IF(Indicators!O80&lt;Parameters!F$20, "Y", "N"),"")</f>
        <v/>
      </c>
      <c r="CL80" s="29" t="str">
        <f>IF(AND($CI80="Y", Indicators!P80&lt;&gt;""), IF(Indicators!P80&lt;Parameters!G$20, "Y", "N"),"")</f>
        <v/>
      </c>
      <c r="CM80" s="29" t="str">
        <f>IF(AND($CI80="Y", Indicators!Q80&lt;&gt;""), IF(Indicators!Q80&lt;Parameters!H$20, "Y", "N"),"")</f>
        <v/>
      </c>
      <c r="CN80" s="29" t="str">
        <f>IF(AND($CI80="Y", Indicators!R80&lt;&gt;""), IF(Indicators!R80&lt;Parameters!I$20, "Y", "N"),"")</f>
        <v/>
      </c>
      <c r="CO80" s="29" t="str">
        <f>IF(AND($CI80="Y", Indicators!S80&lt;&gt;""), IF(Indicators!S80&lt;Parameters!J$20, "Y", "N"),"")</f>
        <v/>
      </c>
      <c r="CP80" s="29" t="str">
        <f>IF(AND($CI80="Y", Indicators!T80&lt;&gt;""), IF(Indicators!T80&lt;Parameters!K$20, "Y", "N"),"")</f>
        <v/>
      </c>
      <c r="CQ80" s="29" t="str">
        <f>IF(AND($CI80="Y", Indicators!U80&lt;&gt;""), IF(Indicators!U80&lt;Parameters!L$20, "Y", "N"),"")</f>
        <v/>
      </c>
      <c r="CR80" s="29" t="str">
        <f>IF(AND($CI80="Y", Indicators!V80&lt;&gt;""), IF(Indicators!V80&lt;Parameters!M$20, "Y", "N"),"")</f>
        <v/>
      </c>
      <c r="CS80" s="81" t="str">
        <f t="shared" si="63"/>
        <v/>
      </c>
      <c r="CT80" s="84" t="str">
        <f>IF(CI80="Y", IF(CS80&gt;=Parameters!C$19, "Y", "N"), "")</f>
        <v/>
      </c>
      <c r="CU80" s="29" t="str">
        <f>IF($H80="Yes",#REF!, "")</f>
        <v/>
      </c>
      <c r="CV80" s="78" t="str">
        <f>IF(CT80="Y", Indicators!X80, "")</f>
        <v/>
      </c>
      <c r="CW80" s="34" t="str">
        <f>IF(CV80&lt;&gt;"",IF(CV80&gt;Parameters!C99,"Y","N"), "")</f>
        <v/>
      </c>
      <c r="CY80" s="33" t="str">
        <f>IF($K80="Yes", IF(Indicators!F80&lt;&gt;"", Indicators!F80, ""), "")</f>
        <v/>
      </c>
      <c r="CZ80" s="33" t="str">
        <f>IF($K80="Yes", IF(Indicators!G80&lt;&gt;"", Indicators!G80, ""), "")</f>
        <v/>
      </c>
      <c r="DA80" s="33" t="str">
        <f>IF($K80="Yes", IF(Indicators!H80&lt;&gt;"", Indicators!H80, ""), "")</f>
        <v/>
      </c>
      <c r="DB80" s="33" t="str">
        <f>IF($K80="Yes", IF(Indicators!I80&lt;&gt;"", Indicators!I80, ""), "")</f>
        <v/>
      </c>
      <c r="DC80" s="33" t="str">
        <f>IF($K80="Yes", IF(Indicators!J80&lt;&gt;"", Indicators!J80, ""), "")</f>
        <v/>
      </c>
      <c r="DD80" s="33" t="str">
        <f>IF($K80="Yes", IF(Indicators!K80&lt;&gt;"", Indicators!K80, ""), "")</f>
        <v/>
      </c>
      <c r="DE80" s="33" t="str">
        <f>IF($K80="Yes", IF(Indicators!L80&lt;&gt;"", Indicators!L80, ""), "")</f>
        <v/>
      </c>
      <c r="DF80" s="33" t="str">
        <f>IF($K80="Yes", IF(Indicators!M80&lt;&gt;"", Indicators!M80, ""), "")</f>
        <v/>
      </c>
      <c r="DH80" s="33" t="str">
        <f>IF($K80="Yes", IF(Indicators!W80&lt;&gt;"", Indicators!W80, ""), "")</f>
        <v/>
      </c>
      <c r="DJ80" s="33" t="str">
        <f>IF($K80="Yes", IF(Indicators!O80&lt;&gt;"", Indicators!O80, ""), "")</f>
        <v/>
      </c>
      <c r="DK80" s="33" t="str">
        <f>IF($K80="Yes", IF(Indicators!P80&lt;&gt;"", Indicators!P80, ""), "")</f>
        <v/>
      </c>
      <c r="DL80" s="33" t="str">
        <f>IF($K80="Yes", IF(Indicators!Q80&lt;&gt;"", Indicators!Q80, ""), "")</f>
        <v/>
      </c>
      <c r="DM80" s="33" t="str">
        <f>IF($K80="Yes", IF(Indicators!R80&lt;&gt;"", Indicators!R80, ""), "")</f>
        <v/>
      </c>
      <c r="DN80" s="33" t="str">
        <f>IF($K80="Yes", IF(Indicators!S80&lt;&gt;"", Indicators!S80, ""), "")</f>
        <v/>
      </c>
      <c r="DO80" s="33" t="str">
        <f>IF($K80="Yes", IF(Indicators!T80&lt;&gt;"", Indicators!T80, ""), "")</f>
        <v/>
      </c>
      <c r="DP80" s="33" t="str">
        <f>IF($K80="Yes", IF(Indicators!U80&lt;&gt;"", Indicators!U80, ""), "")</f>
        <v/>
      </c>
      <c r="DQ80" s="33" t="str">
        <f>IF($K80="Yes", IF(Indicators!V80&lt;&gt;"", Indicators!V80, ""), "")</f>
        <v/>
      </c>
      <c r="DS80" s="29" t="str">
        <f>IF($K80="Yes", IF(Indicators!X80&lt;&gt;"", Indicators!X80, ""), "")</f>
        <v/>
      </c>
    </row>
    <row r="81" spans="1:123" x14ac:dyDescent="0.25">
      <c r="A81" s="56" t="str">
        <f>Indicators!A81</f>
        <v>District1020</v>
      </c>
      <c r="B81" s="56" t="str">
        <f>Indicators!B81</f>
        <v>School 2</v>
      </c>
      <c r="C81" s="57" t="str">
        <f>Indicators!D81</f>
        <v>No</v>
      </c>
      <c r="D81" s="64" t="str">
        <f>IF(AK81="Y", IF(Parameters!B$5="Percentile", Identification!AJ81,Identification!AI81), "")</f>
        <v/>
      </c>
      <c r="E81" s="64" t="str">
        <f>IF(AN81="Y", IF(Parameters!B$6="Percentile", AM81, AL81), "")</f>
        <v/>
      </c>
      <c r="F81" s="57" t="str">
        <f t="shared" si="32"/>
        <v/>
      </c>
      <c r="G81" s="64" t="str">
        <f>IF(AND(F81="Y", AS81="Y"), IF(Parameters!B$7="Percentile", AR81,AQ81), "")</f>
        <v/>
      </c>
      <c r="H81" s="57" t="str">
        <f t="shared" si="33"/>
        <v/>
      </c>
      <c r="I81" s="64" t="str">
        <f>IF(AND(H81="Y", AW81="Y"), IF(Parameters!B$7="Percentile", AV81,AU81), "")</f>
        <v/>
      </c>
      <c r="J81" s="65" t="str">
        <f t="shared" si="34"/>
        <v/>
      </c>
      <c r="K81" s="57" t="str">
        <f t="shared" si="35"/>
        <v>No</v>
      </c>
      <c r="L81" s="87">
        <f t="shared" si="36"/>
        <v>3</v>
      </c>
      <c r="M81" s="57" t="str">
        <f>Identification!BI81</f>
        <v>Y</v>
      </c>
      <c r="N81" s="87">
        <f t="shared" si="37"/>
        <v>2</v>
      </c>
      <c r="O81" s="88" t="str">
        <f t="shared" si="38"/>
        <v>Y</v>
      </c>
      <c r="P81" s="57">
        <f t="shared" si="39"/>
        <v>18.45</v>
      </c>
      <c r="Q81" s="57" t="str">
        <f t="shared" si="40"/>
        <v>Y</v>
      </c>
      <c r="R81" s="57" t="str">
        <f t="shared" si="41"/>
        <v>Yes</v>
      </c>
      <c r="S81" s="57" t="str">
        <f t="shared" si="42"/>
        <v/>
      </c>
      <c r="T81" s="57" t="str">
        <f t="shared" si="43"/>
        <v/>
      </c>
      <c r="U81" s="57" t="str">
        <f t="shared" si="44"/>
        <v/>
      </c>
      <c r="V81" s="88" t="str">
        <f t="shared" si="45"/>
        <v/>
      </c>
      <c r="W81" s="57" t="str">
        <f t="shared" si="46"/>
        <v/>
      </c>
      <c r="X81" s="91" t="str">
        <f t="shared" si="47"/>
        <v/>
      </c>
      <c r="Y81" s="58" t="str">
        <f t="shared" si="48"/>
        <v>No</v>
      </c>
      <c r="AA81" s="29" t="str">
        <f t="shared" si="49"/>
        <v/>
      </c>
      <c r="AB81" s="29" t="str">
        <f t="shared" si="50"/>
        <v/>
      </c>
      <c r="AC81" s="29" t="str">
        <f t="shared" si="51"/>
        <v/>
      </c>
      <c r="AE81" s="29" t="str">
        <f t="shared" si="52"/>
        <v>No</v>
      </c>
      <c r="AF81" s="29" t="str">
        <f t="shared" si="53"/>
        <v>Yes</v>
      </c>
      <c r="AG81" s="29" t="str">
        <f t="shared" si="54"/>
        <v>No</v>
      </c>
      <c r="AI81" s="33" t="str">
        <f>IF(C81="Yes",IF(Indicators!E81&lt;&gt;"", Indicators!E81,""),"")</f>
        <v/>
      </c>
      <c r="AJ81" s="33" t="str">
        <f t="shared" si="55"/>
        <v/>
      </c>
      <c r="AK81" s="62" t="str">
        <f>IF(Parameters!B$5="Percentile", IF(AJ81&lt;Parameters!C$5, "Y", "N"), IF(AI81&lt;Parameters!C$5, "Y", "N"))</f>
        <v>N</v>
      </c>
      <c r="AL81" s="33" t="str">
        <f>IF(C81="Yes", IF(Indicators!W81&lt;&gt;"", Indicators!W81, ""),"")</f>
        <v/>
      </c>
      <c r="AM81" s="33" t="str">
        <f t="shared" si="56"/>
        <v/>
      </c>
      <c r="AN81" s="33" t="str">
        <f>IF(AL81&lt;&gt;"", IF(Parameters!B$6="Percentile", IF(AM81&lt;Parameters!C$6, "Y", "N"), IF(AL81&lt;Parameters!C$6, "Y", "N")),"")</f>
        <v/>
      </c>
      <c r="AO81" s="47" t="str">
        <f t="shared" si="57"/>
        <v>N</v>
      </c>
      <c r="AQ81" s="33" t="str">
        <f>IF(C81="Yes", IF(Indicators!N81&lt;&gt;"", Indicators!N81,""),"")</f>
        <v/>
      </c>
      <c r="AR81" s="33" t="str">
        <f t="shared" si="58"/>
        <v/>
      </c>
      <c r="AS81" s="48" t="str">
        <f>IF(Parameters!B$7="Percentile", IF(AR81&lt;Parameters!C$7, "Y", "N"), IF(AQ81&lt;Parameters!C$7, "Y", "N"))</f>
        <v>N</v>
      </c>
      <c r="AU81" s="33" t="str">
        <f>IF(C81="Yes", IF(Indicators!X81&lt;&gt;"", Indicators!X81,""),"")</f>
        <v/>
      </c>
      <c r="AV81" s="33" t="str">
        <f t="shared" si="59"/>
        <v/>
      </c>
      <c r="AW81" s="48" t="str">
        <f>IF(Parameters!B$8="Percentile", IF(AV81&lt;Parameters!C$8, "Y", "N"), IF(AU81&gt;Parameters!C$8, "Y", "N"))</f>
        <v>N</v>
      </c>
      <c r="AY81" s="71" t="str">
        <f>IF(Indicators!F81&lt;&gt;"", IF(Indicators!F81&lt;Parameters!F$5, "Y", "N"), "")</f>
        <v>Y</v>
      </c>
      <c r="AZ81" s="71" t="str">
        <f>IF(Indicators!G81&lt;&gt;"", IF(Indicators!G81&lt;Parameters!G$5, "Y", "N"), "")</f>
        <v>Y</v>
      </c>
      <c r="BA81" s="71" t="str">
        <f>IF(Indicators!H81&lt;&gt;"", IF(Indicators!H81&lt;Parameters!H$5, "Y", "N"), "")</f>
        <v/>
      </c>
      <c r="BB81" s="71" t="str">
        <f>IF(Indicators!I81&lt;&gt;"", IF(Indicators!I81&lt;Parameters!I$5, "Y", "N"), "")</f>
        <v/>
      </c>
      <c r="BC81" s="71" t="str">
        <f>IF(Indicators!J81&lt;&gt;"", IF(Indicators!J81&lt;Parameters!J$5, "Y", "N"), "")</f>
        <v/>
      </c>
      <c r="BD81" s="71" t="str">
        <f>IF(Indicators!K81&lt;&gt;"", IF(Indicators!K81&lt;Parameters!K$5, "Y", "N"), "")</f>
        <v/>
      </c>
      <c r="BE81" s="71" t="str">
        <f>IF(Indicators!L81&lt;&gt;"", IF(Indicators!L81&lt;Parameters!L$5, "Y", "N"), "")</f>
        <v/>
      </c>
      <c r="BF81" s="71" t="str">
        <f>IF(Indicators!M81&lt;&gt;"", IF(Indicators!M81&lt;Parameters!M$5, "Y", "N"), "")</f>
        <v>Y</v>
      </c>
      <c r="BG81" s="29" t="str">
        <f>IF(Indicators!Q81&lt;&gt;"", IF(Indicators!Q81&lt;Parameters!H$6, "Y", "N"), "")</f>
        <v/>
      </c>
      <c r="BH81" s="29">
        <f t="shared" si="60"/>
        <v>3</v>
      </c>
      <c r="BI81" s="47" t="str">
        <f>IF(K81="No",IF(BH81&gt;=Parameters!C$12, "Y", "N"), "")</f>
        <v>Y</v>
      </c>
      <c r="BK81" s="78">
        <f>IF(AND($BI81="Y", Indicators!O81&lt;&gt;""), _xlfn.PERCENTRANK.EXC(Indicators!O$2:O$210, Indicators!O81)*100, "")</f>
        <v>10.9</v>
      </c>
      <c r="BL81" s="78" t="str">
        <f>IF(AND($BI81="Y", Indicators!P81&lt;&gt;""), _xlfn.PERCENTRANK.EXC(Indicators!P$2:P$210, Indicators!P81)*100, "")</f>
        <v/>
      </c>
      <c r="BM81" s="78" t="str">
        <f>IF(AND($BI81="Y", Indicators!Q81&lt;&gt;""), _xlfn.PERCENTRANK.EXC(Indicators!Q$2:Q$210, Indicators!Q81)*100, "")</f>
        <v/>
      </c>
      <c r="BN81" s="78" t="str">
        <f>IF(AND($BI81="Y", Indicators!R81&lt;&gt;""), _xlfn.PERCENTRANK.EXC(Indicators!R$2:R$210, Indicators!R81)*100, "")</f>
        <v/>
      </c>
      <c r="BO81" s="78" t="str">
        <f>IF(AND($BI81="Y", Indicators!S81&lt;&gt;""), _xlfn.PERCENTRANK.EXC(Indicators!S$2:S$210, Indicators!S81)*100, "")</f>
        <v/>
      </c>
      <c r="BP81" s="78" t="str">
        <f>IF(AND($BI81="Y", Indicators!T81&lt;&gt;""), _xlfn.PERCENTRANK.EXC(Indicators!T$2:T$210, Indicators!T81)*100, "")</f>
        <v/>
      </c>
      <c r="BQ81" s="78" t="str">
        <f>IF(AND($BI81="Y", Indicators!U81&lt;&gt;""), _xlfn.PERCENTRANK.EXC(Indicators!U$2:U$210, Indicators!U81)*100, "")</f>
        <v/>
      </c>
      <c r="BR81" s="78">
        <f>IF(AND($BI81="Y", Indicators!V81&lt;&gt;""), _xlfn.PERCENTRANK.EXC(Indicators!V$2:V$210, Indicators!V81)*100, "")</f>
        <v>3.9</v>
      </c>
      <c r="BS81" s="81">
        <f t="shared" si="61"/>
        <v>2</v>
      </c>
      <c r="BT81" s="84" t="str">
        <f>IF(BI81="Y", IF(BS81&gt;=Parameters!C$13, "Y", "N"), "")</f>
        <v>Y</v>
      </c>
      <c r="BU81" s="29"/>
      <c r="BV81" s="33">
        <f>IF(BT81="Y", Indicators!X81, "")</f>
        <v>18.45</v>
      </c>
      <c r="BW81" s="47" t="str">
        <f>IF(BV81&lt;&gt;"", IF(BV81&gt;Parameters!C$14,"Y", "N"), "")</f>
        <v>Y</v>
      </c>
      <c r="BY81" s="72" t="str">
        <f>IF(Indicators!F81&lt;&gt;"", IF(Indicators!F81&lt;Parameters!F$18, "Y", "N"), "")</f>
        <v>Y</v>
      </c>
      <c r="BZ81" s="72" t="str">
        <f>IF(Indicators!G81&lt;&gt;"", IF(Indicators!G81&lt;Parameters!G$18, "Y", "N"), "")</f>
        <v>Y</v>
      </c>
      <c r="CA81" s="72" t="str">
        <f>IF(Indicators!H81&lt;&gt;"", IF(Indicators!H81&lt;Parameters!H$18, "Y", "N"), "")</f>
        <v/>
      </c>
      <c r="CB81" s="72" t="str">
        <f>IF(Indicators!I81&lt;&gt;"", IF(Indicators!I81&lt;Parameters!I$18, "Y", "N"), "")</f>
        <v/>
      </c>
      <c r="CC81" s="72" t="str">
        <f>IF(Indicators!J81&lt;&gt;"", IF(Indicators!J81&lt;Parameters!J$18, "Y", "N"), "")</f>
        <v/>
      </c>
      <c r="CD81" s="72" t="str">
        <f>IF(Indicators!K81&lt;&gt;"", IF(Indicators!K81&lt;Parameters!K$18, "Y", "N"), "")</f>
        <v/>
      </c>
      <c r="CE81" s="72" t="str">
        <f>IF(Indicators!L81&lt;&gt;"", IF(Indicators!L81&lt;Parameters!L$18, "Y", "N"), "")</f>
        <v/>
      </c>
      <c r="CF81" s="72" t="str">
        <f>IF(Indicators!M81&lt;&gt;"", IF(Indicators!M81&lt;Parameters!M$18, "Y", "N"), "")</f>
        <v>Y</v>
      </c>
      <c r="CG81" s="29" t="str">
        <f>IF(Indicators!Q81&lt;&gt;"", IF(Indicators!Q81&lt;Parameters!H$19, "Y", "N"), "")</f>
        <v/>
      </c>
      <c r="CH81" s="29">
        <f t="shared" si="62"/>
        <v>3</v>
      </c>
      <c r="CI81" s="47" t="str">
        <f>IF(AND(K81="No",R81="No"),IF(CH81&gt;=Parameters!C$18, "Y", "N"), "")</f>
        <v/>
      </c>
      <c r="CJ81" s="29"/>
      <c r="CK81" s="29" t="str">
        <f>IF(AND($CI81="Y", Indicators!O81&lt;&gt;""), IF(Indicators!O81&lt;Parameters!F$20, "Y", "N"),"")</f>
        <v/>
      </c>
      <c r="CL81" s="29" t="str">
        <f>IF(AND($CI81="Y", Indicators!P81&lt;&gt;""), IF(Indicators!P81&lt;Parameters!G$20, "Y", "N"),"")</f>
        <v/>
      </c>
      <c r="CM81" s="29" t="str">
        <f>IF(AND($CI81="Y", Indicators!Q81&lt;&gt;""), IF(Indicators!Q81&lt;Parameters!H$20, "Y", "N"),"")</f>
        <v/>
      </c>
      <c r="CN81" s="29" t="str">
        <f>IF(AND($CI81="Y", Indicators!R81&lt;&gt;""), IF(Indicators!R81&lt;Parameters!I$20, "Y", "N"),"")</f>
        <v/>
      </c>
      <c r="CO81" s="29" t="str">
        <f>IF(AND($CI81="Y", Indicators!S81&lt;&gt;""), IF(Indicators!S81&lt;Parameters!J$20, "Y", "N"),"")</f>
        <v/>
      </c>
      <c r="CP81" s="29" t="str">
        <f>IF(AND($CI81="Y", Indicators!T81&lt;&gt;""), IF(Indicators!T81&lt;Parameters!K$20, "Y", "N"),"")</f>
        <v/>
      </c>
      <c r="CQ81" s="29" t="str">
        <f>IF(AND($CI81="Y", Indicators!U81&lt;&gt;""), IF(Indicators!U81&lt;Parameters!L$20, "Y", "N"),"")</f>
        <v/>
      </c>
      <c r="CR81" s="29" t="str">
        <f>IF(AND($CI81="Y", Indicators!V81&lt;&gt;""), IF(Indicators!V81&lt;Parameters!M$20, "Y", "N"),"")</f>
        <v/>
      </c>
      <c r="CS81" s="81" t="str">
        <f t="shared" si="63"/>
        <v/>
      </c>
      <c r="CT81" s="84" t="str">
        <f>IF(CI81="Y", IF(CS81&gt;=Parameters!C$19, "Y", "N"), "")</f>
        <v/>
      </c>
      <c r="CU81" s="29" t="str">
        <f>IF($H81="Yes",#REF!, "")</f>
        <v/>
      </c>
      <c r="CV81" s="78" t="str">
        <f>IF(CT81="Y", Indicators!X81, "")</f>
        <v/>
      </c>
      <c r="CW81" s="34" t="str">
        <f>IF(CV81&lt;&gt;"",IF(CV81&gt;Parameters!C100,"Y","N"), "")</f>
        <v/>
      </c>
      <c r="CY81" s="33" t="str">
        <f>IF($K81="Yes", IF(Indicators!F81&lt;&gt;"", Indicators!F81, ""), "")</f>
        <v/>
      </c>
      <c r="CZ81" s="33" t="str">
        <f>IF($K81="Yes", IF(Indicators!G81&lt;&gt;"", Indicators!G81, ""), "")</f>
        <v/>
      </c>
      <c r="DA81" s="33" t="str">
        <f>IF($K81="Yes", IF(Indicators!H81&lt;&gt;"", Indicators!H81, ""), "")</f>
        <v/>
      </c>
      <c r="DB81" s="33" t="str">
        <f>IF($K81="Yes", IF(Indicators!I81&lt;&gt;"", Indicators!I81, ""), "")</f>
        <v/>
      </c>
      <c r="DC81" s="33" t="str">
        <f>IF($K81="Yes", IF(Indicators!J81&lt;&gt;"", Indicators!J81, ""), "")</f>
        <v/>
      </c>
      <c r="DD81" s="33" t="str">
        <f>IF($K81="Yes", IF(Indicators!K81&lt;&gt;"", Indicators!K81, ""), "")</f>
        <v/>
      </c>
      <c r="DE81" s="33" t="str">
        <f>IF($K81="Yes", IF(Indicators!L81&lt;&gt;"", Indicators!L81, ""), "")</f>
        <v/>
      </c>
      <c r="DF81" s="33" t="str">
        <f>IF($K81="Yes", IF(Indicators!M81&lt;&gt;"", Indicators!M81, ""), "")</f>
        <v/>
      </c>
      <c r="DH81" s="33" t="str">
        <f>IF($K81="Yes", IF(Indicators!W81&lt;&gt;"", Indicators!W81, ""), "")</f>
        <v/>
      </c>
      <c r="DJ81" s="33" t="str">
        <f>IF($K81="Yes", IF(Indicators!O81&lt;&gt;"", Indicators!O81, ""), "")</f>
        <v/>
      </c>
      <c r="DK81" s="33" t="str">
        <f>IF($K81="Yes", IF(Indicators!P81&lt;&gt;"", Indicators!P81, ""), "")</f>
        <v/>
      </c>
      <c r="DL81" s="33" t="str">
        <f>IF($K81="Yes", IF(Indicators!Q81&lt;&gt;"", Indicators!Q81, ""), "")</f>
        <v/>
      </c>
      <c r="DM81" s="33" t="str">
        <f>IF($K81="Yes", IF(Indicators!R81&lt;&gt;"", Indicators!R81, ""), "")</f>
        <v/>
      </c>
      <c r="DN81" s="33" t="str">
        <f>IF($K81="Yes", IF(Indicators!S81&lt;&gt;"", Indicators!S81, ""), "")</f>
        <v/>
      </c>
      <c r="DO81" s="33" t="str">
        <f>IF($K81="Yes", IF(Indicators!T81&lt;&gt;"", Indicators!T81, ""), "")</f>
        <v/>
      </c>
      <c r="DP81" s="33" t="str">
        <f>IF($K81="Yes", IF(Indicators!U81&lt;&gt;"", Indicators!U81, ""), "")</f>
        <v/>
      </c>
      <c r="DQ81" s="33" t="str">
        <f>IF($K81="Yes", IF(Indicators!V81&lt;&gt;"", Indicators!V81, ""), "")</f>
        <v/>
      </c>
      <c r="DS81" s="29" t="str">
        <f>IF($K81="Yes", IF(Indicators!X81&lt;&gt;"", Indicators!X81, ""), "")</f>
        <v/>
      </c>
    </row>
    <row r="82" spans="1:123" x14ac:dyDescent="0.25">
      <c r="A82" s="56" t="str">
        <f>Indicators!A82</f>
        <v>District1020</v>
      </c>
      <c r="B82" s="56" t="str">
        <f>Indicators!B82</f>
        <v>School 3</v>
      </c>
      <c r="C82" s="57" t="str">
        <f>Indicators!D82</f>
        <v>Yes</v>
      </c>
      <c r="D82" s="64" t="str">
        <f>IF(AK82="Y", IF(Parameters!B$5="Percentile", Identification!AJ82,Identification!AI82), "")</f>
        <v/>
      </c>
      <c r="E82" s="64" t="str">
        <f>IF(AN82="Y", IF(Parameters!B$6="Percentile", AM82, AL82), "")</f>
        <v/>
      </c>
      <c r="F82" s="57" t="str">
        <f t="shared" si="32"/>
        <v>N</v>
      </c>
      <c r="G82" s="64" t="str">
        <f>IF(AND(F82="Y", AS82="Y"), IF(Parameters!B$7="Percentile", AR82,AQ82), "")</f>
        <v/>
      </c>
      <c r="H82" s="57" t="str">
        <f t="shared" si="33"/>
        <v/>
      </c>
      <c r="I82" s="64" t="str">
        <f>IF(AND(H82="Y", AW82="Y"), IF(Parameters!B$7="Percentile", AV82,AU82), "")</f>
        <v/>
      </c>
      <c r="J82" s="65" t="str">
        <f t="shared" si="34"/>
        <v/>
      </c>
      <c r="K82" s="57" t="str">
        <f t="shared" si="35"/>
        <v>No</v>
      </c>
      <c r="L82" s="87" t="str">
        <f t="shared" si="36"/>
        <v/>
      </c>
      <c r="M82" s="57" t="str">
        <f>Identification!BI82</f>
        <v>N</v>
      </c>
      <c r="N82" s="87" t="str">
        <f t="shared" si="37"/>
        <v/>
      </c>
      <c r="O82" s="88" t="str">
        <f t="shared" si="38"/>
        <v/>
      </c>
      <c r="P82" s="57" t="str">
        <f t="shared" si="39"/>
        <v/>
      </c>
      <c r="Q82" s="57" t="str">
        <f t="shared" si="40"/>
        <v/>
      </c>
      <c r="R82" s="57" t="str">
        <f t="shared" si="41"/>
        <v>No</v>
      </c>
      <c r="S82" s="57" t="str">
        <f t="shared" si="42"/>
        <v/>
      </c>
      <c r="T82" s="57" t="str">
        <f t="shared" si="43"/>
        <v>N</v>
      </c>
      <c r="U82" s="57" t="str">
        <f t="shared" si="44"/>
        <v/>
      </c>
      <c r="V82" s="88" t="str">
        <f t="shared" si="45"/>
        <v/>
      </c>
      <c r="W82" s="57" t="str">
        <f t="shared" si="46"/>
        <v/>
      </c>
      <c r="X82" s="91" t="str">
        <f t="shared" si="47"/>
        <v/>
      </c>
      <c r="Y82" s="58" t="str">
        <f t="shared" si="48"/>
        <v>No</v>
      </c>
      <c r="AA82" s="29" t="str">
        <f t="shared" si="49"/>
        <v>No</v>
      </c>
      <c r="AB82" s="29" t="str">
        <f t="shared" si="50"/>
        <v>No</v>
      </c>
      <c r="AC82" s="29" t="str">
        <f t="shared" si="51"/>
        <v>No</v>
      </c>
      <c r="AE82" s="29" t="str">
        <f t="shared" si="52"/>
        <v/>
      </c>
      <c r="AF82" s="29" t="str">
        <f t="shared" si="53"/>
        <v/>
      </c>
      <c r="AG82" s="29" t="str">
        <f t="shared" si="54"/>
        <v/>
      </c>
      <c r="AI82" s="33">
        <f>IF(C82="Yes",IF(Indicators!E82&lt;&gt;"", Indicators!E82,""),"")</f>
        <v>61.009174299999998</v>
      </c>
      <c r="AJ82" s="33">
        <f t="shared" si="55"/>
        <v>93.100000000000009</v>
      </c>
      <c r="AK82" s="62" t="str">
        <f>IF(Parameters!B$5="Percentile", IF(AJ82&lt;Parameters!C$5, "Y", "N"), IF(AI82&lt;Parameters!C$5, "Y", "N"))</f>
        <v>N</v>
      </c>
      <c r="AL82" s="33" t="str">
        <f>IF(C82="Yes", IF(Indicators!W82&lt;&gt;"", Indicators!W82, ""),"")</f>
        <v/>
      </c>
      <c r="AM82" s="33" t="str">
        <f t="shared" si="56"/>
        <v/>
      </c>
      <c r="AN82" s="33" t="str">
        <f>IF(AL82&lt;&gt;"", IF(Parameters!B$6="Percentile", IF(AM82&lt;Parameters!C$6, "Y", "N"), IF(AL82&lt;Parameters!C$6, "Y", "N")),"")</f>
        <v/>
      </c>
      <c r="AO82" s="47" t="str">
        <f t="shared" si="57"/>
        <v>N</v>
      </c>
      <c r="AQ82" s="33">
        <f>IF(C82="Yes", IF(Indicators!N82&lt;&gt;"", Indicators!N82,""),"")</f>
        <v>134.0909091</v>
      </c>
      <c r="AR82" s="33">
        <f t="shared" si="58"/>
        <v>89</v>
      </c>
      <c r="AS82" s="48" t="str">
        <f>IF(Parameters!B$7="Percentile", IF(AR82&lt;Parameters!C$7, "Y", "N"), IF(AQ82&lt;Parameters!C$7, "Y", "N"))</f>
        <v>N</v>
      </c>
      <c r="AU82" s="33">
        <f>IF(C82="Yes", IF(Indicators!X82&lt;&gt;"", Indicators!X82,""),"")</f>
        <v>4.2699999999999996</v>
      </c>
      <c r="AV82" s="33">
        <f t="shared" si="59"/>
        <v>97.4</v>
      </c>
      <c r="AW82" s="48" t="str">
        <f>IF(Parameters!B$8="Percentile", IF(AV82&lt;Parameters!C$8, "Y", "N"), IF(AU82&gt;Parameters!C$8, "Y", "N"))</f>
        <v>N</v>
      </c>
      <c r="AY82" s="71" t="str">
        <f>IF(Indicators!F82&lt;&gt;"", IF(Indicators!F82&lt;Parameters!F$5, "Y", "N"), "")</f>
        <v>N</v>
      </c>
      <c r="AZ82" s="71" t="str">
        <f>IF(Indicators!G82&lt;&gt;"", IF(Indicators!G82&lt;Parameters!G$5, "Y", "N"), "")</f>
        <v>N</v>
      </c>
      <c r="BA82" s="71" t="str">
        <f>IF(Indicators!H82&lt;&gt;"", IF(Indicators!H82&lt;Parameters!H$5, "Y", "N"), "")</f>
        <v/>
      </c>
      <c r="BB82" s="71" t="str">
        <f>IF(Indicators!I82&lt;&gt;"", IF(Indicators!I82&lt;Parameters!I$5, "Y", "N"), "")</f>
        <v/>
      </c>
      <c r="BC82" s="71" t="str">
        <f>IF(Indicators!J82&lt;&gt;"", IF(Indicators!J82&lt;Parameters!J$5, "Y", "N"), "")</f>
        <v/>
      </c>
      <c r="BD82" s="71" t="str">
        <f>IF(Indicators!K82&lt;&gt;"", IF(Indicators!K82&lt;Parameters!K$5, "Y", "N"), "")</f>
        <v/>
      </c>
      <c r="BE82" s="71" t="str">
        <f>IF(Indicators!L82&lt;&gt;"", IF(Indicators!L82&lt;Parameters!L$5, "Y", "N"), "")</f>
        <v/>
      </c>
      <c r="BF82" s="71" t="str">
        <f>IF(Indicators!M82&lt;&gt;"", IF(Indicators!M82&lt;Parameters!M$5, "Y", "N"), "")</f>
        <v>N</v>
      </c>
      <c r="BG82" s="29" t="str">
        <f>IF(Indicators!Q82&lt;&gt;"", IF(Indicators!Q82&lt;Parameters!H$6, "Y", "N"), "")</f>
        <v/>
      </c>
      <c r="BH82" s="29">
        <f t="shared" si="60"/>
        <v>0</v>
      </c>
      <c r="BI82" s="47" t="str">
        <f>IF(K82="No",IF(BH82&gt;=Parameters!C$12, "Y", "N"), "")</f>
        <v>N</v>
      </c>
      <c r="BK82" s="78" t="str">
        <f>IF(AND($BI82="Y", Indicators!O82&lt;&gt;""), _xlfn.PERCENTRANK.EXC(Indicators!O$2:O$210, Indicators!O82)*100, "")</f>
        <v/>
      </c>
      <c r="BL82" s="78" t="str">
        <f>IF(AND($BI82="Y", Indicators!P82&lt;&gt;""), _xlfn.PERCENTRANK.EXC(Indicators!P$2:P$210, Indicators!P82)*100, "")</f>
        <v/>
      </c>
      <c r="BM82" s="78" t="str">
        <f>IF(AND($BI82="Y", Indicators!Q82&lt;&gt;""), _xlfn.PERCENTRANK.EXC(Indicators!Q$2:Q$210, Indicators!Q82)*100, "")</f>
        <v/>
      </c>
      <c r="BN82" s="78" t="str">
        <f>IF(AND($BI82="Y", Indicators!R82&lt;&gt;""), _xlfn.PERCENTRANK.EXC(Indicators!R$2:R$210, Indicators!R82)*100, "")</f>
        <v/>
      </c>
      <c r="BO82" s="78" t="str">
        <f>IF(AND($BI82="Y", Indicators!S82&lt;&gt;""), _xlfn.PERCENTRANK.EXC(Indicators!S$2:S$210, Indicators!S82)*100, "")</f>
        <v/>
      </c>
      <c r="BP82" s="78" t="str">
        <f>IF(AND($BI82="Y", Indicators!T82&lt;&gt;""), _xlfn.PERCENTRANK.EXC(Indicators!T$2:T$210, Indicators!T82)*100, "")</f>
        <v/>
      </c>
      <c r="BQ82" s="78" t="str">
        <f>IF(AND($BI82="Y", Indicators!U82&lt;&gt;""), _xlfn.PERCENTRANK.EXC(Indicators!U$2:U$210, Indicators!U82)*100, "")</f>
        <v/>
      </c>
      <c r="BR82" s="78" t="str">
        <f>IF(AND($BI82="Y", Indicators!V82&lt;&gt;""), _xlfn.PERCENTRANK.EXC(Indicators!V$2:V$210, Indicators!V82)*100, "")</f>
        <v/>
      </c>
      <c r="BS82" s="81" t="str">
        <f t="shared" si="61"/>
        <v/>
      </c>
      <c r="BT82" s="84" t="str">
        <f>IF(BI82="Y", IF(BS82&gt;=Parameters!C$13, "Y", "N"), "")</f>
        <v/>
      </c>
      <c r="BU82" s="29"/>
      <c r="BV82" s="33" t="str">
        <f>IF(BT82="Y", Indicators!X82, "")</f>
        <v/>
      </c>
      <c r="BW82" s="47" t="str">
        <f>IF(BV82&lt;&gt;"", IF(BV82&gt;Parameters!C$14,"Y", "N"), "")</f>
        <v/>
      </c>
      <c r="BY82" s="72" t="str">
        <f>IF(Indicators!F82&lt;&gt;"", IF(Indicators!F82&lt;Parameters!F$18, "Y", "N"), "")</f>
        <v>N</v>
      </c>
      <c r="BZ82" s="72" t="str">
        <f>IF(Indicators!G82&lt;&gt;"", IF(Indicators!G82&lt;Parameters!G$18, "Y", "N"), "")</f>
        <v>N</v>
      </c>
      <c r="CA82" s="72" t="str">
        <f>IF(Indicators!H82&lt;&gt;"", IF(Indicators!H82&lt;Parameters!H$18, "Y", "N"), "")</f>
        <v/>
      </c>
      <c r="CB82" s="72" t="str">
        <f>IF(Indicators!I82&lt;&gt;"", IF(Indicators!I82&lt;Parameters!I$18, "Y", "N"), "")</f>
        <v/>
      </c>
      <c r="CC82" s="72" t="str">
        <f>IF(Indicators!J82&lt;&gt;"", IF(Indicators!J82&lt;Parameters!J$18, "Y", "N"), "")</f>
        <v/>
      </c>
      <c r="CD82" s="72" t="str">
        <f>IF(Indicators!K82&lt;&gt;"", IF(Indicators!K82&lt;Parameters!K$18, "Y", "N"), "")</f>
        <v/>
      </c>
      <c r="CE82" s="72" t="str">
        <f>IF(Indicators!L82&lt;&gt;"", IF(Indicators!L82&lt;Parameters!L$18, "Y", "N"), "")</f>
        <v/>
      </c>
      <c r="CF82" s="72" t="str">
        <f>IF(Indicators!M82&lt;&gt;"", IF(Indicators!M82&lt;Parameters!M$18, "Y", "N"), "")</f>
        <v>N</v>
      </c>
      <c r="CG82" s="29" t="str">
        <f>IF(Indicators!Q82&lt;&gt;"", IF(Indicators!Q82&lt;Parameters!H$19, "Y", "N"), "")</f>
        <v/>
      </c>
      <c r="CH82" s="29">
        <f t="shared" si="62"/>
        <v>0</v>
      </c>
      <c r="CI82" s="47" t="str">
        <f>IF(AND(K82="No",R82="No"),IF(CH82&gt;=Parameters!C$18, "Y", "N"), "")</f>
        <v>N</v>
      </c>
      <c r="CJ82" s="29"/>
      <c r="CK82" s="29" t="str">
        <f>IF(AND($CI82="Y", Indicators!O82&lt;&gt;""), IF(Indicators!O82&lt;Parameters!F$20, "Y", "N"),"")</f>
        <v/>
      </c>
      <c r="CL82" s="29" t="str">
        <f>IF(AND($CI82="Y", Indicators!P82&lt;&gt;""), IF(Indicators!P82&lt;Parameters!G$20, "Y", "N"),"")</f>
        <v/>
      </c>
      <c r="CM82" s="29" t="str">
        <f>IF(AND($CI82="Y", Indicators!Q82&lt;&gt;""), IF(Indicators!Q82&lt;Parameters!H$20, "Y", "N"),"")</f>
        <v/>
      </c>
      <c r="CN82" s="29" t="str">
        <f>IF(AND($CI82="Y", Indicators!R82&lt;&gt;""), IF(Indicators!R82&lt;Parameters!I$20, "Y", "N"),"")</f>
        <v/>
      </c>
      <c r="CO82" s="29" t="str">
        <f>IF(AND($CI82="Y", Indicators!S82&lt;&gt;""), IF(Indicators!S82&lt;Parameters!J$20, "Y", "N"),"")</f>
        <v/>
      </c>
      <c r="CP82" s="29" t="str">
        <f>IF(AND($CI82="Y", Indicators!T82&lt;&gt;""), IF(Indicators!T82&lt;Parameters!K$20, "Y", "N"),"")</f>
        <v/>
      </c>
      <c r="CQ82" s="29" t="str">
        <f>IF(AND($CI82="Y", Indicators!U82&lt;&gt;""), IF(Indicators!U82&lt;Parameters!L$20, "Y", "N"),"")</f>
        <v/>
      </c>
      <c r="CR82" s="29" t="str">
        <f>IF(AND($CI82="Y", Indicators!V82&lt;&gt;""), IF(Indicators!V82&lt;Parameters!M$20, "Y", "N"),"")</f>
        <v/>
      </c>
      <c r="CS82" s="81" t="str">
        <f t="shared" si="63"/>
        <v/>
      </c>
      <c r="CT82" s="84" t="str">
        <f>IF(CI82="Y", IF(CS82&gt;=Parameters!C$19, "Y", "N"), "")</f>
        <v/>
      </c>
      <c r="CU82" s="29" t="str">
        <f>IF($H82="Yes",#REF!, "")</f>
        <v/>
      </c>
      <c r="CV82" s="78" t="str">
        <f>IF(CT82="Y", Indicators!X82, "")</f>
        <v/>
      </c>
      <c r="CW82" s="34" t="str">
        <f>IF(CV82&lt;&gt;"",IF(CV82&gt;Parameters!C101,"Y","N"), "")</f>
        <v/>
      </c>
      <c r="CY82" s="33" t="str">
        <f>IF($K82="Yes", IF(Indicators!F82&lt;&gt;"", Indicators!F82, ""), "")</f>
        <v/>
      </c>
      <c r="CZ82" s="33" t="str">
        <f>IF($K82="Yes", IF(Indicators!G82&lt;&gt;"", Indicators!G82, ""), "")</f>
        <v/>
      </c>
      <c r="DA82" s="33" t="str">
        <f>IF($K82="Yes", IF(Indicators!H82&lt;&gt;"", Indicators!H82, ""), "")</f>
        <v/>
      </c>
      <c r="DB82" s="33" t="str">
        <f>IF($K82="Yes", IF(Indicators!I82&lt;&gt;"", Indicators!I82, ""), "")</f>
        <v/>
      </c>
      <c r="DC82" s="33" t="str">
        <f>IF($K82="Yes", IF(Indicators!J82&lt;&gt;"", Indicators!J82, ""), "")</f>
        <v/>
      </c>
      <c r="DD82" s="33" t="str">
        <f>IF($K82="Yes", IF(Indicators!K82&lt;&gt;"", Indicators!K82, ""), "")</f>
        <v/>
      </c>
      <c r="DE82" s="33" t="str">
        <f>IF($K82="Yes", IF(Indicators!L82&lt;&gt;"", Indicators!L82, ""), "")</f>
        <v/>
      </c>
      <c r="DF82" s="33" t="str">
        <f>IF($K82="Yes", IF(Indicators!M82&lt;&gt;"", Indicators!M82, ""), "")</f>
        <v/>
      </c>
      <c r="DH82" s="33" t="str">
        <f>IF($K82="Yes", IF(Indicators!W82&lt;&gt;"", Indicators!W82, ""), "")</f>
        <v/>
      </c>
      <c r="DJ82" s="33" t="str">
        <f>IF($K82="Yes", IF(Indicators!O82&lt;&gt;"", Indicators!O82, ""), "")</f>
        <v/>
      </c>
      <c r="DK82" s="33" t="str">
        <f>IF($K82="Yes", IF(Indicators!P82&lt;&gt;"", Indicators!P82, ""), "")</f>
        <v/>
      </c>
      <c r="DL82" s="33" t="str">
        <f>IF($K82="Yes", IF(Indicators!Q82&lt;&gt;"", Indicators!Q82, ""), "")</f>
        <v/>
      </c>
      <c r="DM82" s="33" t="str">
        <f>IF($K82="Yes", IF(Indicators!R82&lt;&gt;"", Indicators!R82, ""), "")</f>
        <v/>
      </c>
      <c r="DN82" s="33" t="str">
        <f>IF($K82="Yes", IF(Indicators!S82&lt;&gt;"", Indicators!S82, ""), "")</f>
        <v/>
      </c>
      <c r="DO82" s="33" t="str">
        <f>IF($K82="Yes", IF(Indicators!T82&lt;&gt;"", Indicators!T82, ""), "")</f>
        <v/>
      </c>
      <c r="DP82" s="33" t="str">
        <f>IF($K82="Yes", IF(Indicators!U82&lt;&gt;"", Indicators!U82, ""), "")</f>
        <v/>
      </c>
      <c r="DQ82" s="33" t="str">
        <f>IF($K82="Yes", IF(Indicators!V82&lt;&gt;"", Indicators!V82, ""), "")</f>
        <v/>
      </c>
      <c r="DS82" s="29" t="str">
        <f>IF($K82="Yes", IF(Indicators!X82&lt;&gt;"", Indicators!X82, ""), "")</f>
        <v/>
      </c>
    </row>
    <row r="83" spans="1:123" x14ac:dyDescent="0.25">
      <c r="A83" s="56" t="str">
        <f>Indicators!A83</f>
        <v>District1020</v>
      </c>
      <c r="B83" s="56" t="str">
        <f>Indicators!B83</f>
        <v>School 4</v>
      </c>
      <c r="C83" s="57" t="str">
        <f>Indicators!D83</f>
        <v>Yes</v>
      </c>
      <c r="D83" s="64" t="str">
        <f>IF(AK83="Y", IF(Parameters!B$5="Percentile", Identification!AJ83,Identification!AI83), "")</f>
        <v/>
      </c>
      <c r="E83" s="64" t="str">
        <f>IF(AN83="Y", IF(Parameters!B$6="Percentile", AM83, AL83), "")</f>
        <v/>
      </c>
      <c r="F83" s="57" t="str">
        <f t="shared" si="32"/>
        <v>N</v>
      </c>
      <c r="G83" s="64" t="str">
        <f>IF(AND(F83="Y", AS83="Y"), IF(Parameters!B$7="Percentile", AR83,AQ83), "")</f>
        <v/>
      </c>
      <c r="H83" s="57" t="str">
        <f t="shared" si="33"/>
        <v/>
      </c>
      <c r="I83" s="64" t="str">
        <f>IF(AND(H83="Y", AW83="Y"), IF(Parameters!B$7="Percentile", AV83,AU83), "")</f>
        <v/>
      </c>
      <c r="J83" s="65" t="str">
        <f t="shared" si="34"/>
        <v/>
      </c>
      <c r="K83" s="57" t="str">
        <f t="shared" si="35"/>
        <v>No</v>
      </c>
      <c r="L83" s="87" t="str">
        <f t="shared" si="36"/>
        <v/>
      </c>
      <c r="M83" s="57" t="str">
        <f>Identification!BI83</f>
        <v>N</v>
      </c>
      <c r="N83" s="87" t="str">
        <f t="shared" si="37"/>
        <v/>
      </c>
      <c r="O83" s="88" t="str">
        <f t="shared" si="38"/>
        <v/>
      </c>
      <c r="P83" s="57" t="str">
        <f t="shared" si="39"/>
        <v/>
      </c>
      <c r="Q83" s="57" t="str">
        <f t="shared" si="40"/>
        <v/>
      </c>
      <c r="R83" s="57" t="str">
        <f t="shared" si="41"/>
        <v>No</v>
      </c>
      <c r="S83" s="57" t="str">
        <f t="shared" si="42"/>
        <v/>
      </c>
      <c r="T83" s="57" t="str">
        <f t="shared" si="43"/>
        <v>N</v>
      </c>
      <c r="U83" s="57" t="str">
        <f t="shared" si="44"/>
        <v/>
      </c>
      <c r="V83" s="88" t="str">
        <f t="shared" si="45"/>
        <v/>
      </c>
      <c r="W83" s="57" t="str">
        <f t="shared" si="46"/>
        <v/>
      </c>
      <c r="X83" s="91" t="str">
        <f t="shared" si="47"/>
        <v/>
      </c>
      <c r="Y83" s="58" t="str">
        <f t="shared" si="48"/>
        <v>No</v>
      </c>
      <c r="AA83" s="29" t="str">
        <f t="shared" si="49"/>
        <v>No</v>
      </c>
      <c r="AB83" s="29" t="str">
        <f t="shared" si="50"/>
        <v>No</v>
      </c>
      <c r="AC83" s="29" t="str">
        <f t="shared" si="51"/>
        <v>No</v>
      </c>
      <c r="AE83" s="29" t="str">
        <f t="shared" si="52"/>
        <v/>
      </c>
      <c r="AF83" s="29" t="str">
        <f t="shared" si="53"/>
        <v/>
      </c>
      <c r="AG83" s="29" t="str">
        <f t="shared" si="54"/>
        <v/>
      </c>
      <c r="AI83" s="33">
        <f>IF(C83="Yes",IF(Indicators!E83&lt;&gt;"", Indicators!E83,""),"")</f>
        <v>59.0361446</v>
      </c>
      <c r="AJ83" s="33">
        <f t="shared" si="55"/>
        <v>89.1</v>
      </c>
      <c r="AK83" s="62" t="str">
        <f>IF(Parameters!B$5="Percentile", IF(AJ83&lt;Parameters!C$5, "Y", "N"), IF(AI83&lt;Parameters!C$5, "Y", "N"))</f>
        <v>N</v>
      </c>
      <c r="AL83" s="33" t="str">
        <f>IF(C83="Yes", IF(Indicators!W83&lt;&gt;"", Indicators!W83, ""),"")</f>
        <v/>
      </c>
      <c r="AM83" s="33" t="str">
        <f t="shared" si="56"/>
        <v/>
      </c>
      <c r="AN83" s="33" t="str">
        <f>IF(AL83&lt;&gt;"", IF(Parameters!B$6="Percentile", IF(AM83&lt;Parameters!C$6, "Y", "N"), IF(AL83&lt;Parameters!C$6, "Y", "N")),"")</f>
        <v/>
      </c>
      <c r="AO83" s="47" t="str">
        <f t="shared" si="57"/>
        <v>N</v>
      </c>
      <c r="AQ83" s="33">
        <f>IF(C83="Yes", IF(Indicators!N83&lt;&gt;"", Indicators!N83,""),"")</f>
        <v>113.31521739999999</v>
      </c>
      <c r="AR83" s="33">
        <f t="shared" si="58"/>
        <v>54.1</v>
      </c>
      <c r="AS83" s="48" t="str">
        <f>IF(Parameters!B$7="Percentile", IF(AR83&lt;Parameters!C$7, "Y", "N"), IF(AQ83&lt;Parameters!C$7, "Y", "N"))</f>
        <v>N</v>
      </c>
      <c r="AU83" s="33">
        <f>IF(C83="Yes", IF(Indicators!X83&lt;&gt;"", Indicators!X83,""),"")</f>
        <v>10.92</v>
      </c>
      <c r="AV83" s="33">
        <f t="shared" si="59"/>
        <v>70.5</v>
      </c>
      <c r="AW83" s="48" t="str">
        <f>IF(Parameters!B$8="Percentile", IF(AV83&lt;Parameters!C$8, "Y", "N"), IF(AU83&gt;Parameters!C$8, "Y", "N"))</f>
        <v>N</v>
      </c>
      <c r="AY83" s="71" t="str">
        <f>IF(Indicators!F83&lt;&gt;"", IF(Indicators!F83&lt;Parameters!F$5, "Y", "N"), "")</f>
        <v>N</v>
      </c>
      <c r="AZ83" s="71" t="str">
        <f>IF(Indicators!G83&lt;&gt;"", IF(Indicators!G83&lt;Parameters!G$5, "Y", "N"), "")</f>
        <v>Y</v>
      </c>
      <c r="BA83" s="71" t="str">
        <f>IF(Indicators!H83&lt;&gt;"", IF(Indicators!H83&lt;Parameters!H$5, "Y", "N"), "")</f>
        <v/>
      </c>
      <c r="BB83" s="71" t="str">
        <f>IF(Indicators!I83&lt;&gt;"", IF(Indicators!I83&lt;Parameters!I$5, "Y", "N"), "")</f>
        <v/>
      </c>
      <c r="BC83" s="71" t="str">
        <f>IF(Indicators!J83&lt;&gt;"", IF(Indicators!J83&lt;Parameters!J$5, "Y", "N"), "")</f>
        <v/>
      </c>
      <c r="BD83" s="71" t="str">
        <f>IF(Indicators!K83&lt;&gt;"", IF(Indicators!K83&lt;Parameters!K$5, "Y", "N"), "")</f>
        <v/>
      </c>
      <c r="BE83" s="71" t="str">
        <f>IF(Indicators!L83&lt;&gt;"", IF(Indicators!L83&lt;Parameters!L$5, "Y", "N"), "")</f>
        <v/>
      </c>
      <c r="BF83" s="71" t="str">
        <f>IF(Indicators!M83&lt;&gt;"", IF(Indicators!M83&lt;Parameters!M$5, "Y", "N"), "")</f>
        <v>N</v>
      </c>
      <c r="BG83" s="29" t="str">
        <f>IF(Indicators!Q83&lt;&gt;"", IF(Indicators!Q83&lt;Parameters!H$6, "Y", "N"), "")</f>
        <v/>
      </c>
      <c r="BH83" s="29">
        <f t="shared" si="60"/>
        <v>1</v>
      </c>
      <c r="BI83" s="47" t="str">
        <f>IF(K83="No",IF(BH83&gt;=Parameters!C$12, "Y", "N"), "")</f>
        <v>N</v>
      </c>
      <c r="BK83" s="78" t="str">
        <f>IF(AND($BI83="Y", Indicators!O83&lt;&gt;""), _xlfn.PERCENTRANK.EXC(Indicators!O$2:O$210, Indicators!O83)*100, "")</f>
        <v/>
      </c>
      <c r="BL83" s="78" t="str">
        <f>IF(AND($BI83="Y", Indicators!P83&lt;&gt;""), _xlfn.PERCENTRANK.EXC(Indicators!P$2:P$210, Indicators!P83)*100, "")</f>
        <v/>
      </c>
      <c r="BM83" s="78" t="str">
        <f>IF(AND($BI83="Y", Indicators!Q83&lt;&gt;""), _xlfn.PERCENTRANK.EXC(Indicators!Q$2:Q$210, Indicators!Q83)*100, "")</f>
        <v/>
      </c>
      <c r="BN83" s="78" t="str">
        <f>IF(AND($BI83="Y", Indicators!R83&lt;&gt;""), _xlfn.PERCENTRANK.EXC(Indicators!R$2:R$210, Indicators!R83)*100, "")</f>
        <v/>
      </c>
      <c r="BO83" s="78" t="str">
        <f>IF(AND($BI83="Y", Indicators!S83&lt;&gt;""), _xlfn.PERCENTRANK.EXC(Indicators!S$2:S$210, Indicators!S83)*100, "")</f>
        <v/>
      </c>
      <c r="BP83" s="78" t="str">
        <f>IF(AND($BI83="Y", Indicators!T83&lt;&gt;""), _xlfn.PERCENTRANK.EXC(Indicators!T$2:T$210, Indicators!T83)*100, "")</f>
        <v/>
      </c>
      <c r="BQ83" s="78" t="str">
        <f>IF(AND($BI83="Y", Indicators!U83&lt;&gt;""), _xlfn.PERCENTRANK.EXC(Indicators!U$2:U$210, Indicators!U83)*100, "")</f>
        <v/>
      </c>
      <c r="BR83" s="78" t="str">
        <f>IF(AND($BI83="Y", Indicators!V83&lt;&gt;""), _xlfn.PERCENTRANK.EXC(Indicators!V$2:V$210, Indicators!V83)*100, "")</f>
        <v/>
      </c>
      <c r="BS83" s="81" t="str">
        <f t="shared" si="61"/>
        <v/>
      </c>
      <c r="BT83" s="84" t="str">
        <f>IF(BI83="Y", IF(BS83&gt;=Parameters!C$13, "Y", "N"), "")</f>
        <v/>
      </c>
      <c r="BU83" s="29"/>
      <c r="BV83" s="33" t="str">
        <f>IF(BT83="Y", Indicators!X83, "")</f>
        <v/>
      </c>
      <c r="BW83" s="47" t="str">
        <f>IF(BV83&lt;&gt;"", IF(BV83&gt;Parameters!C$14,"Y", "N"), "")</f>
        <v/>
      </c>
      <c r="BY83" s="72" t="str">
        <f>IF(Indicators!F83&lt;&gt;"", IF(Indicators!F83&lt;Parameters!F$18, "Y", "N"), "")</f>
        <v>N</v>
      </c>
      <c r="BZ83" s="72" t="str">
        <f>IF(Indicators!G83&lt;&gt;"", IF(Indicators!G83&lt;Parameters!G$18, "Y", "N"), "")</f>
        <v>N</v>
      </c>
      <c r="CA83" s="72" t="str">
        <f>IF(Indicators!H83&lt;&gt;"", IF(Indicators!H83&lt;Parameters!H$18, "Y", "N"), "")</f>
        <v/>
      </c>
      <c r="CB83" s="72" t="str">
        <f>IF(Indicators!I83&lt;&gt;"", IF(Indicators!I83&lt;Parameters!I$18, "Y", "N"), "")</f>
        <v/>
      </c>
      <c r="CC83" s="72" t="str">
        <f>IF(Indicators!J83&lt;&gt;"", IF(Indicators!J83&lt;Parameters!J$18, "Y", "N"), "")</f>
        <v/>
      </c>
      <c r="CD83" s="72" t="str">
        <f>IF(Indicators!K83&lt;&gt;"", IF(Indicators!K83&lt;Parameters!K$18, "Y", "N"), "")</f>
        <v/>
      </c>
      <c r="CE83" s="72" t="str">
        <f>IF(Indicators!L83&lt;&gt;"", IF(Indicators!L83&lt;Parameters!L$18, "Y", "N"), "")</f>
        <v/>
      </c>
      <c r="CF83" s="72" t="str">
        <f>IF(Indicators!M83&lt;&gt;"", IF(Indicators!M83&lt;Parameters!M$18, "Y", "N"), "")</f>
        <v>N</v>
      </c>
      <c r="CG83" s="29" t="str">
        <f>IF(Indicators!Q83&lt;&gt;"", IF(Indicators!Q83&lt;Parameters!H$19, "Y", "N"), "")</f>
        <v/>
      </c>
      <c r="CH83" s="29">
        <f t="shared" si="62"/>
        <v>0</v>
      </c>
      <c r="CI83" s="47" t="str">
        <f>IF(AND(K83="No",R83="No"),IF(CH83&gt;=Parameters!C$18, "Y", "N"), "")</f>
        <v>N</v>
      </c>
      <c r="CJ83" s="29"/>
      <c r="CK83" s="29" t="str">
        <f>IF(AND($CI83="Y", Indicators!O83&lt;&gt;""), IF(Indicators!O83&lt;Parameters!F$20, "Y", "N"),"")</f>
        <v/>
      </c>
      <c r="CL83" s="29" t="str">
        <f>IF(AND($CI83="Y", Indicators!P83&lt;&gt;""), IF(Indicators!P83&lt;Parameters!G$20, "Y", "N"),"")</f>
        <v/>
      </c>
      <c r="CM83" s="29" t="str">
        <f>IF(AND($CI83="Y", Indicators!Q83&lt;&gt;""), IF(Indicators!Q83&lt;Parameters!H$20, "Y", "N"),"")</f>
        <v/>
      </c>
      <c r="CN83" s="29" t="str">
        <f>IF(AND($CI83="Y", Indicators!R83&lt;&gt;""), IF(Indicators!R83&lt;Parameters!I$20, "Y", "N"),"")</f>
        <v/>
      </c>
      <c r="CO83" s="29" t="str">
        <f>IF(AND($CI83="Y", Indicators!S83&lt;&gt;""), IF(Indicators!S83&lt;Parameters!J$20, "Y", "N"),"")</f>
        <v/>
      </c>
      <c r="CP83" s="29" t="str">
        <f>IF(AND($CI83="Y", Indicators!T83&lt;&gt;""), IF(Indicators!T83&lt;Parameters!K$20, "Y", "N"),"")</f>
        <v/>
      </c>
      <c r="CQ83" s="29" t="str">
        <f>IF(AND($CI83="Y", Indicators!U83&lt;&gt;""), IF(Indicators!U83&lt;Parameters!L$20, "Y", "N"),"")</f>
        <v/>
      </c>
      <c r="CR83" s="29" t="str">
        <f>IF(AND($CI83="Y", Indicators!V83&lt;&gt;""), IF(Indicators!V83&lt;Parameters!M$20, "Y", "N"),"")</f>
        <v/>
      </c>
      <c r="CS83" s="81" t="str">
        <f t="shared" si="63"/>
        <v/>
      </c>
      <c r="CT83" s="84" t="str">
        <f>IF(CI83="Y", IF(CS83&gt;=Parameters!C$19, "Y", "N"), "")</f>
        <v/>
      </c>
      <c r="CU83" s="29" t="str">
        <f>IF($H83="Yes",#REF!, "")</f>
        <v/>
      </c>
      <c r="CV83" s="78" t="str">
        <f>IF(CT83="Y", Indicators!X83, "")</f>
        <v/>
      </c>
      <c r="CW83" s="34" t="str">
        <f>IF(CV83&lt;&gt;"",IF(CV83&gt;Parameters!C102,"Y","N"), "")</f>
        <v/>
      </c>
      <c r="CY83" s="33" t="str">
        <f>IF($K83="Yes", IF(Indicators!F83&lt;&gt;"", Indicators!F83, ""), "")</f>
        <v/>
      </c>
      <c r="CZ83" s="33" t="str">
        <f>IF($K83="Yes", IF(Indicators!G83&lt;&gt;"", Indicators!G83, ""), "")</f>
        <v/>
      </c>
      <c r="DA83" s="33" t="str">
        <f>IF($K83="Yes", IF(Indicators!H83&lt;&gt;"", Indicators!H83, ""), "")</f>
        <v/>
      </c>
      <c r="DB83" s="33" t="str">
        <f>IF($K83="Yes", IF(Indicators!I83&lt;&gt;"", Indicators!I83, ""), "")</f>
        <v/>
      </c>
      <c r="DC83" s="33" t="str">
        <f>IF($K83="Yes", IF(Indicators!J83&lt;&gt;"", Indicators!J83, ""), "")</f>
        <v/>
      </c>
      <c r="DD83" s="33" t="str">
        <f>IF($K83="Yes", IF(Indicators!K83&lt;&gt;"", Indicators!K83, ""), "")</f>
        <v/>
      </c>
      <c r="DE83" s="33" t="str">
        <f>IF($K83="Yes", IF(Indicators!L83&lt;&gt;"", Indicators!L83, ""), "")</f>
        <v/>
      </c>
      <c r="DF83" s="33" t="str">
        <f>IF($K83="Yes", IF(Indicators!M83&lt;&gt;"", Indicators!M83, ""), "")</f>
        <v/>
      </c>
      <c r="DH83" s="33" t="str">
        <f>IF($K83="Yes", IF(Indicators!W83&lt;&gt;"", Indicators!W83, ""), "")</f>
        <v/>
      </c>
      <c r="DJ83" s="33" t="str">
        <f>IF($K83="Yes", IF(Indicators!O83&lt;&gt;"", Indicators!O83, ""), "")</f>
        <v/>
      </c>
      <c r="DK83" s="33" t="str">
        <f>IF($K83="Yes", IF(Indicators!P83&lt;&gt;"", Indicators!P83, ""), "")</f>
        <v/>
      </c>
      <c r="DL83" s="33" t="str">
        <f>IF($K83="Yes", IF(Indicators!Q83&lt;&gt;"", Indicators!Q83, ""), "")</f>
        <v/>
      </c>
      <c r="DM83" s="33" t="str">
        <f>IF($K83="Yes", IF(Indicators!R83&lt;&gt;"", Indicators!R83, ""), "")</f>
        <v/>
      </c>
      <c r="DN83" s="33" t="str">
        <f>IF($K83="Yes", IF(Indicators!S83&lt;&gt;"", Indicators!S83, ""), "")</f>
        <v/>
      </c>
      <c r="DO83" s="33" t="str">
        <f>IF($K83="Yes", IF(Indicators!T83&lt;&gt;"", Indicators!T83, ""), "")</f>
        <v/>
      </c>
      <c r="DP83" s="33" t="str">
        <f>IF($K83="Yes", IF(Indicators!U83&lt;&gt;"", Indicators!U83, ""), "")</f>
        <v/>
      </c>
      <c r="DQ83" s="33" t="str">
        <f>IF($K83="Yes", IF(Indicators!V83&lt;&gt;"", Indicators!V83, ""), "")</f>
        <v/>
      </c>
      <c r="DS83" s="29" t="str">
        <f>IF($K83="Yes", IF(Indicators!X83&lt;&gt;"", Indicators!X83, ""), "")</f>
        <v/>
      </c>
    </row>
    <row r="84" spans="1:123" x14ac:dyDescent="0.25">
      <c r="A84" s="56" t="str">
        <f>Indicators!A84</f>
        <v>District1021</v>
      </c>
      <c r="B84" s="56" t="str">
        <f>Indicators!B84</f>
        <v>School 1</v>
      </c>
      <c r="C84" s="57" t="str">
        <f>Indicators!D84</f>
        <v>Yes</v>
      </c>
      <c r="D84" s="64" t="str">
        <f>IF(AK84="Y", IF(Parameters!B$5="Percentile", Identification!AJ84,Identification!AI84), "")</f>
        <v/>
      </c>
      <c r="E84" s="64" t="str">
        <f>IF(AN84="Y", IF(Parameters!B$6="Percentile", AM84, AL84), "")</f>
        <v/>
      </c>
      <c r="F84" s="57" t="str">
        <f t="shared" si="32"/>
        <v>N</v>
      </c>
      <c r="G84" s="64" t="str">
        <f>IF(AND(F84="Y", AS84="Y"), IF(Parameters!B$7="Percentile", AR84,AQ84), "")</f>
        <v/>
      </c>
      <c r="H84" s="57" t="str">
        <f t="shared" si="33"/>
        <v/>
      </c>
      <c r="I84" s="64" t="str">
        <f>IF(AND(H84="Y", AW84="Y"), IF(Parameters!B$7="Percentile", AV84,AU84), "")</f>
        <v/>
      </c>
      <c r="J84" s="65" t="str">
        <f t="shared" si="34"/>
        <v/>
      </c>
      <c r="K84" s="57" t="str">
        <f t="shared" si="35"/>
        <v>No</v>
      </c>
      <c r="L84" s="87" t="str">
        <f t="shared" si="36"/>
        <v/>
      </c>
      <c r="M84" s="57" t="str">
        <f>Identification!BI84</f>
        <v>N</v>
      </c>
      <c r="N84" s="87" t="str">
        <f t="shared" si="37"/>
        <v/>
      </c>
      <c r="O84" s="88" t="str">
        <f t="shared" si="38"/>
        <v/>
      </c>
      <c r="P84" s="57" t="str">
        <f t="shared" si="39"/>
        <v/>
      </c>
      <c r="Q84" s="57" t="str">
        <f t="shared" si="40"/>
        <v/>
      </c>
      <c r="R84" s="57" t="str">
        <f t="shared" si="41"/>
        <v>No</v>
      </c>
      <c r="S84" s="57" t="str">
        <f t="shared" si="42"/>
        <v/>
      </c>
      <c r="T84" s="57" t="str">
        <f t="shared" si="43"/>
        <v>N</v>
      </c>
      <c r="U84" s="57" t="str">
        <f t="shared" si="44"/>
        <v/>
      </c>
      <c r="V84" s="88" t="str">
        <f t="shared" si="45"/>
        <v/>
      </c>
      <c r="W84" s="57" t="str">
        <f t="shared" si="46"/>
        <v/>
      </c>
      <c r="X84" s="91" t="str">
        <f t="shared" si="47"/>
        <v/>
      </c>
      <c r="Y84" s="58" t="str">
        <f t="shared" si="48"/>
        <v>No</v>
      </c>
      <c r="AA84" s="29" t="str">
        <f t="shared" si="49"/>
        <v>No</v>
      </c>
      <c r="AB84" s="29" t="str">
        <f t="shared" si="50"/>
        <v>No</v>
      </c>
      <c r="AC84" s="29" t="str">
        <f t="shared" si="51"/>
        <v>No</v>
      </c>
      <c r="AE84" s="29" t="str">
        <f t="shared" si="52"/>
        <v/>
      </c>
      <c r="AF84" s="29" t="str">
        <f t="shared" si="53"/>
        <v/>
      </c>
      <c r="AG84" s="29" t="str">
        <f t="shared" si="54"/>
        <v/>
      </c>
      <c r="AI84" s="33">
        <f>IF(C84="Yes",IF(Indicators!E84&lt;&gt;"", Indicators!E84,""),"")</f>
        <v>52.252252300000002</v>
      </c>
      <c r="AJ84" s="33">
        <f t="shared" si="55"/>
        <v>70.7</v>
      </c>
      <c r="AK84" s="62" t="str">
        <f>IF(Parameters!B$5="Percentile", IF(AJ84&lt;Parameters!C$5, "Y", "N"), IF(AI84&lt;Parameters!C$5, "Y", "N"))</f>
        <v>N</v>
      </c>
      <c r="AL84" s="33" t="str">
        <f>IF(C84="Yes", IF(Indicators!W84&lt;&gt;"", Indicators!W84, ""),"")</f>
        <v/>
      </c>
      <c r="AM84" s="33" t="str">
        <f t="shared" si="56"/>
        <v/>
      </c>
      <c r="AN84" s="33" t="str">
        <f>IF(AL84&lt;&gt;"", IF(Parameters!B$6="Percentile", IF(AM84&lt;Parameters!C$6, "Y", "N"), IF(AL84&lt;Parameters!C$6, "Y", "N")),"")</f>
        <v/>
      </c>
      <c r="AO84" s="47" t="str">
        <f t="shared" si="57"/>
        <v>N</v>
      </c>
      <c r="AQ84" s="33">
        <f>IF(C84="Yes", IF(Indicators!N84&lt;&gt;"", Indicators!N84,""),"")</f>
        <v>125.2631579</v>
      </c>
      <c r="AR84" s="33">
        <f t="shared" si="58"/>
        <v>81.5</v>
      </c>
      <c r="AS84" s="48" t="str">
        <f>IF(Parameters!B$7="Percentile", IF(AR84&lt;Parameters!C$7, "Y", "N"), IF(AQ84&lt;Parameters!C$7, "Y", "N"))</f>
        <v>N</v>
      </c>
      <c r="AU84" s="33">
        <f>IF(C84="Yes", IF(Indicators!X84&lt;&gt;"", Indicators!X84,""),"")</f>
        <v>12.4</v>
      </c>
      <c r="AV84" s="33">
        <f t="shared" si="59"/>
        <v>60.5</v>
      </c>
      <c r="AW84" s="48" t="str">
        <f>IF(Parameters!B$8="Percentile", IF(AV84&lt;Parameters!C$8, "Y", "N"), IF(AU84&gt;Parameters!C$8, "Y", "N"))</f>
        <v>N</v>
      </c>
      <c r="AY84" s="71" t="str">
        <f>IF(Indicators!F84&lt;&gt;"", IF(Indicators!F84&lt;Parameters!F$5, "Y", "N"), "")</f>
        <v>N</v>
      </c>
      <c r="AZ84" s="71" t="str">
        <f>IF(Indicators!G84&lt;&gt;"", IF(Indicators!G84&lt;Parameters!G$5, "Y", "N"), "")</f>
        <v/>
      </c>
      <c r="BA84" s="71" t="str">
        <f>IF(Indicators!H84&lt;&gt;"", IF(Indicators!H84&lt;Parameters!H$5, "Y", "N"), "")</f>
        <v/>
      </c>
      <c r="BB84" s="71" t="str">
        <f>IF(Indicators!I84&lt;&gt;"", IF(Indicators!I84&lt;Parameters!I$5, "Y", "N"), "")</f>
        <v/>
      </c>
      <c r="BC84" s="71" t="str">
        <f>IF(Indicators!J84&lt;&gt;"", IF(Indicators!J84&lt;Parameters!J$5, "Y", "N"), "")</f>
        <v/>
      </c>
      <c r="BD84" s="71" t="str">
        <f>IF(Indicators!K84&lt;&gt;"", IF(Indicators!K84&lt;Parameters!K$5, "Y", "N"), "")</f>
        <v/>
      </c>
      <c r="BE84" s="71" t="str">
        <f>IF(Indicators!L84&lt;&gt;"", IF(Indicators!L84&lt;Parameters!L$5, "Y", "N"), "")</f>
        <v/>
      </c>
      <c r="BF84" s="71" t="str">
        <f>IF(Indicators!M84&lt;&gt;"", IF(Indicators!M84&lt;Parameters!M$5, "Y", "N"), "")</f>
        <v>N</v>
      </c>
      <c r="BG84" s="29" t="str">
        <f>IF(Indicators!Q84&lt;&gt;"", IF(Indicators!Q84&lt;Parameters!H$6, "Y", "N"), "")</f>
        <v/>
      </c>
      <c r="BH84" s="29">
        <f t="shared" si="60"/>
        <v>0</v>
      </c>
      <c r="BI84" s="47" t="str">
        <f>IF(K84="No",IF(BH84&gt;=Parameters!C$12, "Y", "N"), "")</f>
        <v>N</v>
      </c>
      <c r="BK84" s="78" t="str">
        <f>IF(AND($BI84="Y", Indicators!O84&lt;&gt;""), _xlfn.PERCENTRANK.EXC(Indicators!O$2:O$210, Indicators!O84)*100, "")</f>
        <v/>
      </c>
      <c r="BL84" s="78" t="str">
        <f>IF(AND($BI84="Y", Indicators!P84&lt;&gt;""), _xlfn.PERCENTRANK.EXC(Indicators!P$2:P$210, Indicators!P84)*100, "")</f>
        <v/>
      </c>
      <c r="BM84" s="78" t="str">
        <f>IF(AND($BI84="Y", Indicators!Q84&lt;&gt;""), _xlfn.PERCENTRANK.EXC(Indicators!Q$2:Q$210, Indicators!Q84)*100, "")</f>
        <v/>
      </c>
      <c r="BN84" s="78" t="str">
        <f>IF(AND($BI84="Y", Indicators!R84&lt;&gt;""), _xlfn.PERCENTRANK.EXC(Indicators!R$2:R$210, Indicators!R84)*100, "")</f>
        <v/>
      </c>
      <c r="BO84" s="78" t="str">
        <f>IF(AND($BI84="Y", Indicators!S84&lt;&gt;""), _xlfn.PERCENTRANK.EXC(Indicators!S$2:S$210, Indicators!S84)*100, "")</f>
        <v/>
      </c>
      <c r="BP84" s="78" t="str">
        <f>IF(AND($BI84="Y", Indicators!T84&lt;&gt;""), _xlfn.PERCENTRANK.EXC(Indicators!T$2:T$210, Indicators!T84)*100, "")</f>
        <v/>
      </c>
      <c r="BQ84" s="78" t="str">
        <f>IF(AND($BI84="Y", Indicators!U84&lt;&gt;""), _xlfn.PERCENTRANK.EXC(Indicators!U$2:U$210, Indicators!U84)*100, "")</f>
        <v/>
      </c>
      <c r="BR84" s="78" t="str">
        <f>IF(AND($BI84="Y", Indicators!V84&lt;&gt;""), _xlfn.PERCENTRANK.EXC(Indicators!V$2:V$210, Indicators!V84)*100, "")</f>
        <v/>
      </c>
      <c r="BS84" s="81" t="str">
        <f t="shared" si="61"/>
        <v/>
      </c>
      <c r="BT84" s="84" t="str">
        <f>IF(BI84="Y", IF(BS84&gt;=Parameters!C$13, "Y", "N"), "")</f>
        <v/>
      </c>
      <c r="BU84" s="29"/>
      <c r="BV84" s="33" t="str">
        <f>IF(BT84="Y", Indicators!X84, "")</f>
        <v/>
      </c>
      <c r="BW84" s="47" t="str">
        <f>IF(BV84&lt;&gt;"", IF(BV84&gt;Parameters!C$14,"Y", "N"), "")</f>
        <v/>
      </c>
      <c r="BY84" s="72" t="str">
        <f>IF(Indicators!F84&lt;&gt;"", IF(Indicators!F84&lt;Parameters!F$18, "Y", "N"), "")</f>
        <v>N</v>
      </c>
      <c r="BZ84" s="72" t="str">
        <f>IF(Indicators!G84&lt;&gt;"", IF(Indicators!G84&lt;Parameters!G$18, "Y", "N"), "")</f>
        <v/>
      </c>
      <c r="CA84" s="72" t="str">
        <f>IF(Indicators!H84&lt;&gt;"", IF(Indicators!H84&lt;Parameters!H$18, "Y", "N"), "")</f>
        <v/>
      </c>
      <c r="CB84" s="72" t="str">
        <f>IF(Indicators!I84&lt;&gt;"", IF(Indicators!I84&lt;Parameters!I$18, "Y", "N"), "")</f>
        <v/>
      </c>
      <c r="CC84" s="72" t="str">
        <f>IF(Indicators!J84&lt;&gt;"", IF(Indicators!J84&lt;Parameters!J$18, "Y", "N"), "")</f>
        <v/>
      </c>
      <c r="CD84" s="72" t="str">
        <f>IF(Indicators!K84&lt;&gt;"", IF(Indicators!K84&lt;Parameters!K$18, "Y", "N"), "")</f>
        <v/>
      </c>
      <c r="CE84" s="72" t="str">
        <f>IF(Indicators!L84&lt;&gt;"", IF(Indicators!L84&lt;Parameters!L$18, "Y", "N"), "")</f>
        <v/>
      </c>
      <c r="CF84" s="72" t="str">
        <f>IF(Indicators!M84&lt;&gt;"", IF(Indicators!M84&lt;Parameters!M$18, "Y", "N"), "")</f>
        <v>N</v>
      </c>
      <c r="CG84" s="29" t="str">
        <f>IF(Indicators!Q84&lt;&gt;"", IF(Indicators!Q84&lt;Parameters!H$19, "Y", "N"), "")</f>
        <v/>
      </c>
      <c r="CH84" s="29">
        <f t="shared" si="62"/>
        <v>0</v>
      </c>
      <c r="CI84" s="47" t="str">
        <f>IF(AND(K84="No",R84="No"),IF(CH84&gt;=Parameters!C$18, "Y", "N"), "")</f>
        <v>N</v>
      </c>
      <c r="CJ84" s="29"/>
      <c r="CK84" s="29" t="str">
        <f>IF(AND($CI84="Y", Indicators!O84&lt;&gt;""), IF(Indicators!O84&lt;Parameters!F$20, "Y", "N"),"")</f>
        <v/>
      </c>
      <c r="CL84" s="29" t="str">
        <f>IF(AND($CI84="Y", Indicators!P84&lt;&gt;""), IF(Indicators!P84&lt;Parameters!G$20, "Y", "N"),"")</f>
        <v/>
      </c>
      <c r="CM84" s="29" t="str">
        <f>IF(AND($CI84="Y", Indicators!Q84&lt;&gt;""), IF(Indicators!Q84&lt;Parameters!H$20, "Y", "N"),"")</f>
        <v/>
      </c>
      <c r="CN84" s="29" t="str">
        <f>IF(AND($CI84="Y", Indicators!R84&lt;&gt;""), IF(Indicators!R84&lt;Parameters!I$20, "Y", "N"),"")</f>
        <v/>
      </c>
      <c r="CO84" s="29" t="str">
        <f>IF(AND($CI84="Y", Indicators!S84&lt;&gt;""), IF(Indicators!S84&lt;Parameters!J$20, "Y", "N"),"")</f>
        <v/>
      </c>
      <c r="CP84" s="29" t="str">
        <f>IF(AND($CI84="Y", Indicators!T84&lt;&gt;""), IF(Indicators!T84&lt;Parameters!K$20, "Y", "N"),"")</f>
        <v/>
      </c>
      <c r="CQ84" s="29" t="str">
        <f>IF(AND($CI84="Y", Indicators!U84&lt;&gt;""), IF(Indicators!U84&lt;Parameters!L$20, "Y", "N"),"")</f>
        <v/>
      </c>
      <c r="CR84" s="29" t="str">
        <f>IF(AND($CI84="Y", Indicators!V84&lt;&gt;""), IF(Indicators!V84&lt;Parameters!M$20, "Y", "N"),"")</f>
        <v/>
      </c>
      <c r="CS84" s="81" t="str">
        <f t="shared" si="63"/>
        <v/>
      </c>
      <c r="CT84" s="84" t="str">
        <f>IF(CI84="Y", IF(CS84&gt;=Parameters!C$19, "Y", "N"), "")</f>
        <v/>
      </c>
      <c r="CU84" s="29" t="str">
        <f>IF($H84="Yes",#REF!, "")</f>
        <v/>
      </c>
      <c r="CV84" s="78" t="str">
        <f>IF(CT84="Y", Indicators!X84, "")</f>
        <v/>
      </c>
      <c r="CW84" s="34" t="str">
        <f>IF(CV84&lt;&gt;"",IF(CV84&gt;Parameters!C103,"Y","N"), "")</f>
        <v/>
      </c>
      <c r="CY84" s="33" t="str">
        <f>IF($K84="Yes", IF(Indicators!F84&lt;&gt;"", Indicators!F84, ""), "")</f>
        <v/>
      </c>
      <c r="CZ84" s="33" t="str">
        <f>IF($K84="Yes", IF(Indicators!G84&lt;&gt;"", Indicators!G84, ""), "")</f>
        <v/>
      </c>
      <c r="DA84" s="33" t="str">
        <f>IF($K84="Yes", IF(Indicators!H84&lt;&gt;"", Indicators!H84, ""), "")</f>
        <v/>
      </c>
      <c r="DB84" s="33" t="str">
        <f>IF($K84="Yes", IF(Indicators!I84&lt;&gt;"", Indicators!I84, ""), "")</f>
        <v/>
      </c>
      <c r="DC84" s="33" t="str">
        <f>IF($K84="Yes", IF(Indicators!J84&lt;&gt;"", Indicators!J84, ""), "")</f>
        <v/>
      </c>
      <c r="DD84" s="33" t="str">
        <f>IF($K84="Yes", IF(Indicators!K84&lt;&gt;"", Indicators!K84, ""), "")</f>
        <v/>
      </c>
      <c r="DE84" s="33" t="str">
        <f>IF($K84="Yes", IF(Indicators!L84&lt;&gt;"", Indicators!L84, ""), "")</f>
        <v/>
      </c>
      <c r="DF84" s="33" t="str">
        <f>IF($K84="Yes", IF(Indicators!M84&lt;&gt;"", Indicators!M84, ""), "")</f>
        <v/>
      </c>
      <c r="DH84" s="33" t="str">
        <f>IF($K84="Yes", IF(Indicators!W84&lt;&gt;"", Indicators!W84, ""), "")</f>
        <v/>
      </c>
      <c r="DJ84" s="33" t="str">
        <f>IF($K84="Yes", IF(Indicators!O84&lt;&gt;"", Indicators!O84, ""), "")</f>
        <v/>
      </c>
      <c r="DK84" s="33" t="str">
        <f>IF($K84="Yes", IF(Indicators!P84&lt;&gt;"", Indicators!P84, ""), "")</f>
        <v/>
      </c>
      <c r="DL84" s="33" t="str">
        <f>IF($K84="Yes", IF(Indicators!Q84&lt;&gt;"", Indicators!Q84, ""), "")</f>
        <v/>
      </c>
      <c r="DM84" s="33" t="str">
        <f>IF($K84="Yes", IF(Indicators!R84&lt;&gt;"", Indicators!R84, ""), "")</f>
        <v/>
      </c>
      <c r="DN84" s="33" t="str">
        <f>IF($K84="Yes", IF(Indicators!S84&lt;&gt;"", Indicators!S84, ""), "")</f>
        <v/>
      </c>
      <c r="DO84" s="33" t="str">
        <f>IF($K84="Yes", IF(Indicators!T84&lt;&gt;"", Indicators!T84, ""), "")</f>
        <v/>
      </c>
      <c r="DP84" s="33" t="str">
        <f>IF($K84="Yes", IF(Indicators!U84&lt;&gt;"", Indicators!U84, ""), "")</f>
        <v/>
      </c>
      <c r="DQ84" s="33" t="str">
        <f>IF($K84="Yes", IF(Indicators!V84&lt;&gt;"", Indicators!V84, ""), "")</f>
        <v/>
      </c>
      <c r="DS84" s="29" t="str">
        <f>IF($K84="Yes", IF(Indicators!X84&lt;&gt;"", Indicators!X84, ""), "")</f>
        <v/>
      </c>
    </row>
    <row r="85" spans="1:123" x14ac:dyDescent="0.25">
      <c r="A85" s="56" t="str">
        <f>Indicators!A85</f>
        <v>District1021</v>
      </c>
      <c r="B85" s="56" t="str">
        <f>Indicators!B85</f>
        <v>School 2</v>
      </c>
      <c r="C85" s="57" t="str">
        <f>Indicators!D85</f>
        <v>Yes</v>
      </c>
      <c r="D85" s="64" t="str">
        <f>IF(AK85="Y", IF(Parameters!B$5="Percentile", Identification!AJ85,Identification!AI85), "")</f>
        <v/>
      </c>
      <c r="E85" s="64" t="str">
        <f>IF(AN85="Y", IF(Parameters!B$6="Percentile", AM85, AL85), "")</f>
        <v/>
      </c>
      <c r="F85" s="57" t="str">
        <f t="shared" si="32"/>
        <v>N</v>
      </c>
      <c r="G85" s="64" t="str">
        <f>IF(AND(F85="Y", AS85="Y"), IF(Parameters!B$7="Percentile", AR85,AQ85), "")</f>
        <v/>
      </c>
      <c r="H85" s="57" t="str">
        <f t="shared" si="33"/>
        <v/>
      </c>
      <c r="I85" s="64" t="str">
        <f>IF(AND(H85="Y", AW85="Y"), IF(Parameters!B$7="Percentile", AV85,AU85), "")</f>
        <v/>
      </c>
      <c r="J85" s="65" t="str">
        <f t="shared" si="34"/>
        <v/>
      </c>
      <c r="K85" s="57" t="str">
        <f t="shared" si="35"/>
        <v>No</v>
      </c>
      <c r="L85" s="87" t="str">
        <f t="shared" si="36"/>
        <v/>
      </c>
      <c r="M85" s="57" t="str">
        <f>Identification!BI85</f>
        <v>N</v>
      </c>
      <c r="N85" s="87" t="str">
        <f t="shared" si="37"/>
        <v/>
      </c>
      <c r="O85" s="88" t="str">
        <f t="shared" si="38"/>
        <v/>
      </c>
      <c r="P85" s="57" t="str">
        <f t="shared" si="39"/>
        <v/>
      </c>
      <c r="Q85" s="57" t="str">
        <f t="shared" si="40"/>
        <v/>
      </c>
      <c r="R85" s="57" t="str">
        <f t="shared" si="41"/>
        <v>No</v>
      </c>
      <c r="S85" s="57" t="str">
        <f t="shared" si="42"/>
        <v/>
      </c>
      <c r="T85" s="57" t="str">
        <f t="shared" si="43"/>
        <v>N</v>
      </c>
      <c r="U85" s="57" t="str">
        <f t="shared" si="44"/>
        <v/>
      </c>
      <c r="V85" s="88" t="str">
        <f t="shared" si="45"/>
        <v/>
      </c>
      <c r="W85" s="57" t="str">
        <f t="shared" si="46"/>
        <v/>
      </c>
      <c r="X85" s="91" t="str">
        <f t="shared" si="47"/>
        <v/>
      </c>
      <c r="Y85" s="58" t="str">
        <f t="shared" si="48"/>
        <v>No</v>
      </c>
      <c r="AA85" s="29" t="str">
        <f t="shared" si="49"/>
        <v>No</v>
      </c>
      <c r="AB85" s="29" t="str">
        <f t="shared" si="50"/>
        <v>No</v>
      </c>
      <c r="AC85" s="29" t="str">
        <f t="shared" si="51"/>
        <v>No</v>
      </c>
      <c r="AE85" s="29" t="str">
        <f t="shared" si="52"/>
        <v/>
      </c>
      <c r="AF85" s="29" t="str">
        <f t="shared" si="53"/>
        <v/>
      </c>
      <c r="AG85" s="29" t="str">
        <f t="shared" si="54"/>
        <v/>
      </c>
      <c r="AI85" s="33">
        <f>IF(C85="Yes",IF(Indicators!E85&lt;&gt;"", Indicators!E85,""),"")</f>
        <v>58.883248700000003</v>
      </c>
      <c r="AJ85" s="33">
        <f t="shared" si="55"/>
        <v>88.4</v>
      </c>
      <c r="AK85" s="62" t="str">
        <f>IF(Parameters!B$5="Percentile", IF(AJ85&lt;Parameters!C$5, "Y", "N"), IF(AI85&lt;Parameters!C$5, "Y", "N"))</f>
        <v>N</v>
      </c>
      <c r="AL85" s="33" t="str">
        <f>IF(C85="Yes", IF(Indicators!W85&lt;&gt;"", Indicators!W85, ""),"")</f>
        <v/>
      </c>
      <c r="AM85" s="33" t="str">
        <f t="shared" si="56"/>
        <v/>
      </c>
      <c r="AN85" s="33" t="str">
        <f>IF(AL85&lt;&gt;"", IF(Parameters!B$6="Percentile", IF(AM85&lt;Parameters!C$6, "Y", "N"), IF(AL85&lt;Parameters!C$6, "Y", "N")),"")</f>
        <v/>
      </c>
      <c r="AO85" s="47" t="str">
        <f t="shared" si="57"/>
        <v>N</v>
      </c>
      <c r="AQ85" s="33">
        <f>IF(C85="Yes", IF(Indicators!N85&lt;&gt;"", Indicators!N85,""),"")</f>
        <v>131.4814815</v>
      </c>
      <c r="AR85" s="33">
        <f t="shared" si="58"/>
        <v>86.9</v>
      </c>
      <c r="AS85" s="48" t="str">
        <f>IF(Parameters!B$7="Percentile", IF(AR85&lt;Parameters!C$7, "Y", "N"), IF(AQ85&lt;Parameters!C$7, "Y", "N"))</f>
        <v>N</v>
      </c>
      <c r="AU85" s="33">
        <f>IF(C85="Yes", IF(Indicators!X85&lt;&gt;"", Indicators!X85,""),"")</f>
        <v>12.5</v>
      </c>
      <c r="AV85" s="33">
        <f t="shared" si="59"/>
        <v>59.1</v>
      </c>
      <c r="AW85" s="48" t="str">
        <f>IF(Parameters!B$8="Percentile", IF(AV85&lt;Parameters!C$8, "Y", "N"), IF(AU85&gt;Parameters!C$8, "Y", "N"))</f>
        <v>N</v>
      </c>
      <c r="AY85" s="71" t="str">
        <f>IF(Indicators!F85&lt;&gt;"", IF(Indicators!F85&lt;Parameters!F$5, "Y", "N"), "")</f>
        <v>N</v>
      </c>
      <c r="AZ85" s="71" t="str">
        <f>IF(Indicators!G85&lt;&gt;"", IF(Indicators!G85&lt;Parameters!G$5, "Y", "N"), "")</f>
        <v>N</v>
      </c>
      <c r="BA85" s="71" t="str">
        <f>IF(Indicators!H85&lt;&gt;"", IF(Indicators!H85&lt;Parameters!H$5, "Y", "N"), "")</f>
        <v/>
      </c>
      <c r="BB85" s="71" t="str">
        <f>IF(Indicators!I85&lt;&gt;"", IF(Indicators!I85&lt;Parameters!I$5, "Y", "N"), "")</f>
        <v/>
      </c>
      <c r="BC85" s="71" t="str">
        <f>IF(Indicators!J85&lt;&gt;"", IF(Indicators!J85&lt;Parameters!J$5, "Y", "N"), "")</f>
        <v/>
      </c>
      <c r="BD85" s="71" t="str">
        <f>IF(Indicators!K85&lt;&gt;"", IF(Indicators!K85&lt;Parameters!K$5, "Y", "N"), "")</f>
        <v/>
      </c>
      <c r="BE85" s="71" t="str">
        <f>IF(Indicators!L85&lt;&gt;"", IF(Indicators!L85&lt;Parameters!L$5, "Y", "N"), "")</f>
        <v/>
      </c>
      <c r="BF85" s="71" t="str">
        <f>IF(Indicators!M85&lt;&gt;"", IF(Indicators!M85&lt;Parameters!M$5, "Y", "N"), "")</f>
        <v>N</v>
      </c>
      <c r="BG85" s="29" t="str">
        <f>IF(Indicators!Q85&lt;&gt;"", IF(Indicators!Q85&lt;Parameters!H$6, "Y", "N"), "")</f>
        <v/>
      </c>
      <c r="BH85" s="29">
        <f t="shared" si="60"/>
        <v>0</v>
      </c>
      <c r="BI85" s="47" t="str">
        <f>IF(K85="No",IF(BH85&gt;=Parameters!C$12, "Y", "N"), "")</f>
        <v>N</v>
      </c>
      <c r="BK85" s="78" t="str">
        <f>IF(AND($BI85="Y", Indicators!O85&lt;&gt;""), _xlfn.PERCENTRANK.EXC(Indicators!O$2:O$210, Indicators!O85)*100, "")</f>
        <v/>
      </c>
      <c r="BL85" s="78" t="str">
        <f>IF(AND($BI85="Y", Indicators!P85&lt;&gt;""), _xlfn.PERCENTRANK.EXC(Indicators!P$2:P$210, Indicators!P85)*100, "")</f>
        <v/>
      </c>
      <c r="BM85" s="78" t="str">
        <f>IF(AND($BI85="Y", Indicators!Q85&lt;&gt;""), _xlfn.PERCENTRANK.EXC(Indicators!Q$2:Q$210, Indicators!Q85)*100, "")</f>
        <v/>
      </c>
      <c r="BN85" s="78" t="str">
        <f>IF(AND($BI85="Y", Indicators!R85&lt;&gt;""), _xlfn.PERCENTRANK.EXC(Indicators!R$2:R$210, Indicators!R85)*100, "")</f>
        <v/>
      </c>
      <c r="BO85" s="78" t="str">
        <f>IF(AND($BI85="Y", Indicators!S85&lt;&gt;""), _xlfn.PERCENTRANK.EXC(Indicators!S$2:S$210, Indicators!S85)*100, "")</f>
        <v/>
      </c>
      <c r="BP85" s="78" t="str">
        <f>IF(AND($BI85="Y", Indicators!T85&lt;&gt;""), _xlfn.PERCENTRANK.EXC(Indicators!T$2:T$210, Indicators!T85)*100, "")</f>
        <v/>
      </c>
      <c r="BQ85" s="78" t="str">
        <f>IF(AND($BI85="Y", Indicators!U85&lt;&gt;""), _xlfn.PERCENTRANK.EXC(Indicators!U$2:U$210, Indicators!U85)*100, "")</f>
        <v/>
      </c>
      <c r="BR85" s="78" t="str">
        <f>IF(AND($BI85="Y", Indicators!V85&lt;&gt;""), _xlfn.PERCENTRANK.EXC(Indicators!V$2:V$210, Indicators!V85)*100, "")</f>
        <v/>
      </c>
      <c r="BS85" s="81" t="str">
        <f t="shared" si="61"/>
        <v/>
      </c>
      <c r="BT85" s="84" t="str">
        <f>IF(BI85="Y", IF(BS85&gt;=Parameters!C$13, "Y", "N"), "")</f>
        <v/>
      </c>
      <c r="BU85" s="29"/>
      <c r="BV85" s="33" t="str">
        <f>IF(BT85="Y", Indicators!X85, "")</f>
        <v/>
      </c>
      <c r="BW85" s="47" t="str">
        <f>IF(BV85&lt;&gt;"", IF(BV85&gt;Parameters!C$14,"Y", "N"), "")</f>
        <v/>
      </c>
      <c r="BY85" s="72" t="str">
        <f>IF(Indicators!F85&lt;&gt;"", IF(Indicators!F85&lt;Parameters!F$18, "Y", "N"), "")</f>
        <v>N</v>
      </c>
      <c r="BZ85" s="72" t="str">
        <f>IF(Indicators!G85&lt;&gt;"", IF(Indicators!G85&lt;Parameters!G$18, "Y", "N"), "")</f>
        <v>N</v>
      </c>
      <c r="CA85" s="72" t="str">
        <f>IF(Indicators!H85&lt;&gt;"", IF(Indicators!H85&lt;Parameters!H$18, "Y", "N"), "")</f>
        <v/>
      </c>
      <c r="CB85" s="72" t="str">
        <f>IF(Indicators!I85&lt;&gt;"", IF(Indicators!I85&lt;Parameters!I$18, "Y", "N"), "")</f>
        <v/>
      </c>
      <c r="CC85" s="72" t="str">
        <f>IF(Indicators!J85&lt;&gt;"", IF(Indicators!J85&lt;Parameters!J$18, "Y", "N"), "")</f>
        <v/>
      </c>
      <c r="CD85" s="72" t="str">
        <f>IF(Indicators!K85&lt;&gt;"", IF(Indicators!K85&lt;Parameters!K$18, "Y", "N"), "")</f>
        <v/>
      </c>
      <c r="CE85" s="72" t="str">
        <f>IF(Indicators!L85&lt;&gt;"", IF(Indicators!L85&lt;Parameters!L$18, "Y", "N"), "")</f>
        <v/>
      </c>
      <c r="CF85" s="72" t="str">
        <f>IF(Indicators!M85&lt;&gt;"", IF(Indicators!M85&lt;Parameters!M$18, "Y", "N"), "")</f>
        <v>N</v>
      </c>
      <c r="CG85" s="29" t="str">
        <f>IF(Indicators!Q85&lt;&gt;"", IF(Indicators!Q85&lt;Parameters!H$19, "Y", "N"), "")</f>
        <v/>
      </c>
      <c r="CH85" s="29">
        <f t="shared" si="62"/>
        <v>0</v>
      </c>
      <c r="CI85" s="47" t="str">
        <f>IF(AND(K85="No",R85="No"),IF(CH85&gt;=Parameters!C$18, "Y", "N"), "")</f>
        <v>N</v>
      </c>
      <c r="CJ85" s="29"/>
      <c r="CK85" s="29" t="str">
        <f>IF(AND($CI85="Y", Indicators!O85&lt;&gt;""), IF(Indicators!O85&lt;Parameters!F$20, "Y", "N"),"")</f>
        <v/>
      </c>
      <c r="CL85" s="29" t="str">
        <f>IF(AND($CI85="Y", Indicators!P85&lt;&gt;""), IF(Indicators!P85&lt;Parameters!G$20, "Y", "N"),"")</f>
        <v/>
      </c>
      <c r="CM85" s="29" t="str">
        <f>IF(AND($CI85="Y", Indicators!Q85&lt;&gt;""), IF(Indicators!Q85&lt;Parameters!H$20, "Y", "N"),"")</f>
        <v/>
      </c>
      <c r="CN85" s="29" t="str">
        <f>IF(AND($CI85="Y", Indicators!R85&lt;&gt;""), IF(Indicators!R85&lt;Parameters!I$20, "Y", "N"),"")</f>
        <v/>
      </c>
      <c r="CO85" s="29" t="str">
        <f>IF(AND($CI85="Y", Indicators!S85&lt;&gt;""), IF(Indicators!S85&lt;Parameters!J$20, "Y", "N"),"")</f>
        <v/>
      </c>
      <c r="CP85" s="29" t="str">
        <f>IF(AND($CI85="Y", Indicators!T85&lt;&gt;""), IF(Indicators!T85&lt;Parameters!K$20, "Y", "N"),"")</f>
        <v/>
      </c>
      <c r="CQ85" s="29" t="str">
        <f>IF(AND($CI85="Y", Indicators!U85&lt;&gt;""), IF(Indicators!U85&lt;Parameters!L$20, "Y", "N"),"")</f>
        <v/>
      </c>
      <c r="CR85" s="29" t="str">
        <f>IF(AND($CI85="Y", Indicators!V85&lt;&gt;""), IF(Indicators!V85&lt;Parameters!M$20, "Y", "N"),"")</f>
        <v/>
      </c>
      <c r="CS85" s="81" t="str">
        <f t="shared" si="63"/>
        <v/>
      </c>
      <c r="CT85" s="84" t="str">
        <f>IF(CI85="Y", IF(CS85&gt;=Parameters!C$19, "Y", "N"), "")</f>
        <v/>
      </c>
      <c r="CU85" s="29" t="str">
        <f>IF($H85="Yes",#REF!, "")</f>
        <v/>
      </c>
      <c r="CV85" s="78" t="str">
        <f>IF(CT85="Y", Indicators!X85, "")</f>
        <v/>
      </c>
      <c r="CW85" s="34" t="str">
        <f>IF(CV85&lt;&gt;"",IF(CV85&gt;Parameters!C104,"Y","N"), "")</f>
        <v/>
      </c>
      <c r="CY85" s="33" t="str">
        <f>IF($K85="Yes", IF(Indicators!F85&lt;&gt;"", Indicators!F85, ""), "")</f>
        <v/>
      </c>
      <c r="CZ85" s="33" t="str">
        <f>IF($K85="Yes", IF(Indicators!G85&lt;&gt;"", Indicators!G85, ""), "")</f>
        <v/>
      </c>
      <c r="DA85" s="33" t="str">
        <f>IF($K85="Yes", IF(Indicators!H85&lt;&gt;"", Indicators!H85, ""), "")</f>
        <v/>
      </c>
      <c r="DB85" s="33" t="str">
        <f>IF($K85="Yes", IF(Indicators!I85&lt;&gt;"", Indicators!I85, ""), "")</f>
        <v/>
      </c>
      <c r="DC85" s="33" t="str">
        <f>IF($K85="Yes", IF(Indicators!J85&lt;&gt;"", Indicators!J85, ""), "")</f>
        <v/>
      </c>
      <c r="DD85" s="33" t="str">
        <f>IF($K85="Yes", IF(Indicators!K85&lt;&gt;"", Indicators!K85, ""), "")</f>
        <v/>
      </c>
      <c r="DE85" s="33" t="str">
        <f>IF($K85="Yes", IF(Indicators!L85&lt;&gt;"", Indicators!L85, ""), "")</f>
        <v/>
      </c>
      <c r="DF85" s="33" t="str">
        <f>IF($K85="Yes", IF(Indicators!M85&lt;&gt;"", Indicators!M85, ""), "")</f>
        <v/>
      </c>
      <c r="DH85" s="33" t="str">
        <f>IF($K85="Yes", IF(Indicators!W85&lt;&gt;"", Indicators!W85, ""), "")</f>
        <v/>
      </c>
      <c r="DJ85" s="33" t="str">
        <f>IF($K85="Yes", IF(Indicators!O85&lt;&gt;"", Indicators!O85, ""), "")</f>
        <v/>
      </c>
      <c r="DK85" s="33" t="str">
        <f>IF($K85="Yes", IF(Indicators!P85&lt;&gt;"", Indicators!P85, ""), "")</f>
        <v/>
      </c>
      <c r="DL85" s="33" t="str">
        <f>IF($K85="Yes", IF(Indicators!Q85&lt;&gt;"", Indicators!Q85, ""), "")</f>
        <v/>
      </c>
      <c r="DM85" s="33" t="str">
        <f>IF($K85="Yes", IF(Indicators!R85&lt;&gt;"", Indicators!R85, ""), "")</f>
        <v/>
      </c>
      <c r="DN85" s="33" t="str">
        <f>IF($K85="Yes", IF(Indicators!S85&lt;&gt;"", Indicators!S85, ""), "")</f>
        <v/>
      </c>
      <c r="DO85" s="33" t="str">
        <f>IF($K85="Yes", IF(Indicators!T85&lt;&gt;"", Indicators!T85, ""), "")</f>
        <v/>
      </c>
      <c r="DP85" s="33" t="str">
        <f>IF($K85="Yes", IF(Indicators!U85&lt;&gt;"", Indicators!U85, ""), "")</f>
        <v/>
      </c>
      <c r="DQ85" s="33" t="str">
        <f>IF($K85="Yes", IF(Indicators!V85&lt;&gt;"", Indicators!V85, ""), "")</f>
        <v/>
      </c>
      <c r="DS85" s="29" t="str">
        <f>IF($K85="Yes", IF(Indicators!X85&lt;&gt;"", Indicators!X85, ""), "")</f>
        <v/>
      </c>
    </row>
    <row r="86" spans="1:123" x14ac:dyDescent="0.25">
      <c r="A86" s="56" t="str">
        <f>Indicators!A86</f>
        <v>District1021</v>
      </c>
      <c r="B86" s="56" t="str">
        <f>Indicators!B86</f>
        <v>School 3</v>
      </c>
      <c r="C86" s="57" t="str">
        <f>Indicators!D86</f>
        <v>No</v>
      </c>
      <c r="D86" s="64" t="str">
        <f>IF(AK86="Y", IF(Parameters!B$5="Percentile", Identification!AJ86,Identification!AI86), "")</f>
        <v/>
      </c>
      <c r="E86" s="64" t="str">
        <f>IF(AN86="Y", IF(Parameters!B$6="Percentile", AM86, AL86), "")</f>
        <v/>
      </c>
      <c r="F86" s="57" t="str">
        <f t="shared" si="32"/>
        <v/>
      </c>
      <c r="G86" s="64" t="str">
        <f>IF(AND(F86="Y", AS86="Y"), IF(Parameters!B$7="Percentile", AR86,AQ86), "")</f>
        <v/>
      </c>
      <c r="H86" s="57" t="str">
        <f t="shared" si="33"/>
        <v/>
      </c>
      <c r="I86" s="64" t="str">
        <f>IF(AND(H86="Y", AW86="Y"), IF(Parameters!B$7="Percentile", AV86,AU86), "")</f>
        <v/>
      </c>
      <c r="J86" s="65" t="str">
        <f t="shared" si="34"/>
        <v/>
      </c>
      <c r="K86" s="57" t="str">
        <f t="shared" si="35"/>
        <v>No</v>
      </c>
      <c r="L86" s="87">
        <f t="shared" si="36"/>
        <v>4</v>
      </c>
      <c r="M86" s="57" t="str">
        <f>Identification!BI86</f>
        <v>Y</v>
      </c>
      <c r="N86" s="87" t="str">
        <f t="shared" si="37"/>
        <v/>
      </c>
      <c r="O86" s="88" t="str">
        <f t="shared" si="38"/>
        <v>N</v>
      </c>
      <c r="P86" s="57" t="str">
        <f t="shared" si="39"/>
        <v/>
      </c>
      <c r="Q86" s="57" t="str">
        <f t="shared" si="40"/>
        <v/>
      </c>
      <c r="R86" s="57" t="str">
        <f t="shared" si="41"/>
        <v>No</v>
      </c>
      <c r="S86" s="57">
        <f t="shared" si="42"/>
        <v>2</v>
      </c>
      <c r="T86" s="57" t="str">
        <f t="shared" si="43"/>
        <v>Y</v>
      </c>
      <c r="U86" s="57">
        <f t="shared" si="44"/>
        <v>2</v>
      </c>
      <c r="V86" s="88" t="str">
        <f t="shared" si="45"/>
        <v>Y</v>
      </c>
      <c r="W86" s="57">
        <f t="shared" si="46"/>
        <v>24.03</v>
      </c>
      <c r="X86" s="91" t="str">
        <f t="shared" si="47"/>
        <v>Y</v>
      </c>
      <c r="Y86" s="58" t="str">
        <f t="shared" si="48"/>
        <v>Yes</v>
      </c>
      <c r="AA86" s="29" t="str">
        <f t="shared" si="49"/>
        <v/>
      </c>
      <c r="AB86" s="29" t="str">
        <f t="shared" si="50"/>
        <v/>
      </c>
      <c r="AC86" s="29" t="str">
        <f t="shared" si="51"/>
        <v/>
      </c>
      <c r="AE86" s="29" t="str">
        <f t="shared" si="52"/>
        <v>No</v>
      </c>
      <c r="AF86" s="29" t="str">
        <f t="shared" si="53"/>
        <v>No</v>
      </c>
      <c r="AG86" s="29" t="str">
        <f t="shared" si="54"/>
        <v>Yes</v>
      </c>
      <c r="AI86" s="33" t="str">
        <f>IF(C86="Yes",IF(Indicators!E86&lt;&gt;"", Indicators!E86,""),"")</f>
        <v/>
      </c>
      <c r="AJ86" s="33" t="str">
        <f t="shared" si="55"/>
        <v/>
      </c>
      <c r="AK86" s="62" t="str">
        <f>IF(Parameters!B$5="Percentile", IF(AJ86&lt;Parameters!C$5, "Y", "N"), IF(AI86&lt;Parameters!C$5, "Y", "N"))</f>
        <v>N</v>
      </c>
      <c r="AL86" s="33" t="str">
        <f>IF(C86="Yes", IF(Indicators!W86&lt;&gt;"", Indicators!W86, ""),"")</f>
        <v/>
      </c>
      <c r="AM86" s="33" t="str">
        <f t="shared" si="56"/>
        <v/>
      </c>
      <c r="AN86" s="33" t="str">
        <f>IF(AL86&lt;&gt;"", IF(Parameters!B$6="Percentile", IF(AM86&lt;Parameters!C$6, "Y", "N"), IF(AL86&lt;Parameters!C$6, "Y", "N")),"")</f>
        <v/>
      </c>
      <c r="AO86" s="47" t="str">
        <f t="shared" si="57"/>
        <v>N</v>
      </c>
      <c r="AQ86" s="33" t="str">
        <f>IF(C86="Yes", IF(Indicators!N86&lt;&gt;"", Indicators!N86,""),"")</f>
        <v/>
      </c>
      <c r="AR86" s="33" t="str">
        <f t="shared" si="58"/>
        <v/>
      </c>
      <c r="AS86" s="48" t="str">
        <f>IF(Parameters!B$7="Percentile", IF(AR86&lt;Parameters!C$7, "Y", "N"), IF(AQ86&lt;Parameters!C$7, "Y", "N"))</f>
        <v>N</v>
      </c>
      <c r="AU86" s="33" t="str">
        <f>IF(C86="Yes", IF(Indicators!X86&lt;&gt;"", Indicators!X86,""),"")</f>
        <v/>
      </c>
      <c r="AV86" s="33" t="str">
        <f t="shared" si="59"/>
        <v/>
      </c>
      <c r="AW86" s="48" t="str">
        <f>IF(Parameters!B$8="Percentile", IF(AV86&lt;Parameters!C$8, "Y", "N"), IF(AU86&gt;Parameters!C$8, "Y", "N"))</f>
        <v>N</v>
      </c>
      <c r="AY86" s="71" t="str">
        <f>IF(Indicators!F86&lt;&gt;"", IF(Indicators!F86&lt;Parameters!F$5, "Y", "N"), "")</f>
        <v>Y</v>
      </c>
      <c r="AZ86" s="71" t="str">
        <f>IF(Indicators!G86&lt;&gt;"", IF(Indicators!G86&lt;Parameters!G$5, "Y", "N"), "")</f>
        <v>Y</v>
      </c>
      <c r="BA86" s="71" t="str">
        <f>IF(Indicators!H86&lt;&gt;"", IF(Indicators!H86&lt;Parameters!H$5, "Y", "N"), "")</f>
        <v/>
      </c>
      <c r="BB86" s="71" t="str">
        <f>IF(Indicators!I86&lt;&gt;"", IF(Indicators!I86&lt;Parameters!I$5, "Y", "N"), "")</f>
        <v>Y</v>
      </c>
      <c r="BC86" s="71" t="str">
        <f>IF(Indicators!J86&lt;&gt;"", IF(Indicators!J86&lt;Parameters!J$5, "Y", "N"), "")</f>
        <v/>
      </c>
      <c r="BD86" s="71" t="str">
        <f>IF(Indicators!K86&lt;&gt;"", IF(Indicators!K86&lt;Parameters!K$5, "Y", "N"), "")</f>
        <v/>
      </c>
      <c r="BE86" s="71" t="str">
        <f>IF(Indicators!L86&lt;&gt;"", IF(Indicators!L86&lt;Parameters!L$5, "Y", "N"), "")</f>
        <v/>
      </c>
      <c r="BF86" s="71" t="str">
        <f>IF(Indicators!M86&lt;&gt;"", IF(Indicators!M86&lt;Parameters!M$5, "Y", "N"), "")</f>
        <v>Y</v>
      </c>
      <c r="BG86" s="29" t="str">
        <f>IF(Indicators!Q86&lt;&gt;"", IF(Indicators!Q86&lt;Parameters!H$6, "Y", "N"), "")</f>
        <v/>
      </c>
      <c r="BH86" s="29">
        <f t="shared" si="60"/>
        <v>4</v>
      </c>
      <c r="BI86" s="47" t="str">
        <f>IF(K86="No",IF(BH86&gt;=Parameters!C$12, "Y", "N"), "")</f>
        <v>Y</v>
      </c>
      <c r="BK86" s="78">
        <f>IF(AND($BI86="Y", Indicators!O86&lt;&gt;""), _xlfn.PERCENTRANK.EXC(Indicators!O$2:O$210, Indicators!O86)*100, "")</f>
        <v>18.7</v>
      </c>
      <c r="BL86" s="78">
        <f>IF(AND($BI86="Y", Indicators!P86&lt;&gt;""), _xlfn.PERCENTRANK.EXC(Indicators!P$2:P$210, Indicators!P86)*100, "")</f>
        <v>77.100000000000009</v>
      </c>
      <c r="BM86" s="78" t="str">
        <f>IF(AND($BI86="Y", Indicators!Q86&lt;&gt;""), _xlfn.PERCENTRANK.EXC(Indicators!Q$2:Q$210, Indicators!Q86)*100, "")</f>
        <v/>
      </c>
      <c r="BN86" s="78" t="str">
        <f>IF(AND($BI86="Y", Indicators!R86&lt;&gt;""), _xlfn.PERCENTRANK.EXC(Indicators!R$2:R$210, Indicators!R86)*100, "")</f>
        <v/>
      </c>
      <c r="BO86" s="78" t="str">
        <f>IF(AND($BI86="Y", Indicators!S86&lt;&gt;""), _xlfn.PERCENTRANK.EXC(Indicators!S$2:S$210, Indicators!S86)*100, "")</f>
        <v/>
      </c>
      <c r="BP86" s="78" t="str">
        <f>IF(AND($BI86="Y", Indicators!T86&lt;&gt;""), _xlfn.PERCENTRANK.EXC(Indicators!T$2:T$210, Indicators!T86)*100, "")</f>
        <v/>
      </c>
      <c r="BQ86" s="78" t="str">
        <f>IF(AND($BI86="Y", Indicators!U86&lt;&gt;""), _xlfn.PERCENTRANK.EXC(Indicators!U$2:U$210, Indicators!U86)*100, "")</f>
        <v/>
      </c>
      <c r="BR86" s="78">
        <f>IF(AND($BI86="Y", Indicators!V86&lt;&gt;""), _xlfn.PERCENTRANK.EXC(Indicators!V$2:V$210, Indicators!V86)*100, "")</f>
        <v>35.799999999999997</v>
      </c>
      <c r="BS86" s="81">
        <f t="shared" si="61"/>
        <v>1</v>
      </c>
      <c r="BT86" s="84" t="str">
        <f>IF(BI86="Y", IF(BS86&gt;=Parameters!C$13, "Y", "N"), "")</f>
        <v>N</v>
      </c>
      <c r="BU86" s="29"/>
      <c r="BV86" s="33" t="str">
        <f>IF(BT86="Y", Indicators!X86, "")</f>
        <v/>
      </c>
      <c r="BW86" s="47" t="str">
        <f>IF(BV86&lt;&gt;"", IF(BV86&gt;Parameters!C$14,"Y", "N"), "")</f>
        <v/>
      </c>
      <c r="BY86" s="72" t="str">
        <f>IF(Indicators!F86&lt;&gt;"", IF(Indicators!F86&lt;Parameters!F$18, "Y", "N"), "")</f>
        <v>N</v>
      </c>
      <c r="BZ86" s="72" t="str">
        <f>IF(Indicators!G86&lt;&gt;"", IF(Indicators!G86&lt;Parameters!G$18, "Y", "N"), "")</f>
        <v>N</v>
      </c>
      <c r="CA86" s="72" t="str">
        <f>IF(Indicators!H86&lt;&gt;"", IF(Indicators!H86&lt;Parameters!H$18, "Y", "N"), "")</f>
        <v/>
      </c>
      <c r="CB86" s="72" t="str">
        <f>IF(Indicators!I86&lt;&gt;"", IF(Indicators!I86&lt;Parameters!I$18, "Y", "N"), "")</f>
        <v>Y</v>
      </c>
      <c r="CC86" s="72" t="str">
        <f>IF(Indicators!J86&lt;&gt;"", IF(Indicators!J86&lt;Parameters!J$18, "Y", "N"), "")</f>
        <v/>
      </c>
      <c r="CD86" s="72" t="str">
        <f>IF(Indicators!K86&lt;&gt;"", IF(Indicators!K86&lt;Parameters!K$18, "Y", "N"), "")</f>
        <v/>
      </c>
      <c r="CE86" s="72" t="str">
        <f>IF(Indicators!L86&lt;&gt;"", IF(Indicators!L86&lt;Parameters!L$18, "Y", "N"), "")</f>
        <v/>
      </c>
      <c r="CF86" s="72" t="str">
        <f>IF(Indicators!M86&lt;&gt;"", IF(Indicators!M86&lt;Parameters!M$18, "Y", "N"), "")</f>
        <v>Y</v>
      </c>
      <c r="CG86" s="29" t="str">
        <f>IF(Indicators!Q86&lt;&gt;"", IF(Indicators!Q86&lt;Parameters!H$19, "Y", "N"), "")</f>
        <v/>
      </c>
      <c r="CH86" s="29">
        <f t="shared" si="62"/>
        <v>2</v>
      </c>
      <c r="CI86" s="47" t="str">
        <f>IF(AND(K86="No",R86="No"),IF(CH86&gt;=Parameters!C$18, "Y", "N"), "")</f>
        <v>Y</v>
      </c>
      <c r="CJ86" s="29"/>
      <c r="CK86" s="29" t="str">
        <f>IF(AND($CI86="Y", Indicators!O86&lt;&gt;""), IF(Indicators!O86&lt;Parameters!F$20, "Y", "N"),"")</f>
        <v>Y</v>
      </c>
      <c r="CL86" s="29" t="str">
        <f>IF(AND($CI86="Y", Indicators!P86&lt;&gt;""), IF(Indicators!P86&lt;Parameters!G$20, "Y", "N"),"")</f>
        <v>Y</v>
      </c>
      <c r="CM86" s="29" t="str">
        <f>IF(AND($CI86="Y", Indicators!Q86&lt;&gt;""), IF(Indicators!Q86&lt;Parameters!H$20, "Y", "N"),"")</f>
        <v/>
      </c>
      <c r="CN86" s="29" t="str">
        <f>IF(AND($CI86="Y", Indicators!R86&lt;&gt;""), IF(Indicators!R86&lt;Parameters!I$20, "Y", "N"),"")</f>
        <v/>
      </c>
      <c r="CO86" s="29" t="str">
        <f>IF(AND($CI86="Y", Indicators!S86&lt;&gt;""), IF(Indicators!S86&lt;Parameters!J$20, "Y", "N"),"")</f>
        <v/>
      </c>
      <c r="CP86" s="29" t="str">
        <f>IF(AND($CI86="Y", Indicators!T86&lt;&gt;""), IF(Indicators!T86&lt;Parameters!K$20, "Y", "N"),"")</f>
        <v/>
      </c>
      <c r="CQ86" s="29" t="str">
        <f>IF(AND($CI86="Y", Indicators!U86&lt;&gt;""), IF(Indicators!U86&lt;Parameters!L$20, "Y", "N"),"")</f>
        <v/>
      </c>
      <c r="CR86" s="29" t="str">
        <f>IF(AND($CI86="Y", Indicators!V86&lt;&gt;""), IF(Indicators!V86&lt;Parameters!M$20, "Y", "N"),"")</f>
        <v>N</v>
      </c>
      <c r="CS86" s="81">
        <f t="shared" si="63"/>
        <v>2</v>
      </c>
      <c r="CT86" s="84" t="str">
        <f>IF(CI86="Y", IF(CS86&gt;=Parameters!C$19, "Y", "N"), "")</f>
        <v>Y</v>
      </c>
      <c r="CU86" s="29" t="str">
        <f>IF($H86="Yes",#REF!, "")</f>
        <v/>
      </c>
      <c r="CV86" s="78">
        <f>IF(CT86="Y", Indicators!X86, "")</f>
        <v>24.03</v>
      </c>
      <c r="CW86" s="34" t="str">
        <f>IF(CV86&lt;&gt;"",IF(CV86&gt;Parameters!C105,"Y","N"), "")</f>
        <v>Y</v>
      </c>
      <c r="CY86" s="33" t="str">
        <f>IF($K86="Yes", IF(Indicators!F86&lt;&gt;"", Indicators!F86, ""), "")</f>
        <v/>
      </c>
      <c r="CZ86" s="33" t="str">
        <f>IF($K86="Yes", IF(Indicators!G86&lt;&gt;"", Indicators!G86, ""), "")</f>
        <v/>
      </c>
      <c r="DA86" s="33" t="str">
        <f>IF($K86="Yes", IF(Indicators!H86&lt;&gt;"", Indicators!H86, ""), "")</f>
        <v/>
      </c>
      <c r="DB86" s="33" t="str">
        <f>IF($K86="Yes", IF(Indicators!I86&lt;&gt;"", Indicators!I86, ""), "")</f>
        <v/>
      </c>
      <c r="DC86" s="33" t="str">
        <f>IF($K86="Yes", IF(Indicators!J86&lt;&gt;"", Indicators!J86, ""), "")</f>
        <v/>
      </c>
      <c r="DD86" s="33" t="str">
        <f>IF($K86="Yes", IF(Indicators!K86&lt;&gt;"", Indicators!K86, ""), "")</f>
        <v/>
      </c>
      <c r="DE86" s="33" t="str">
        <f>IF($K86="Yes", IF(Indicators!L86&lt;&gt;"", Indicators!L86, ""), "")</f>
        <v/>
      </c>
      <c r="DF86" s="33" t="str">
        <f>IF($K86="Yes", IF(Indicators!M86&lt;&gt;"", Indicators!M86, ""), "")</f>
        <v/>
      </c>
      <c r="DH86" s="33" t="str">
        <f>IF($K86="Yes", IF(Indicators!W86&lt;&gt;"", Indicators!W86, ""), "")</f>
        <v/>
      </c>
      <c r="DJ86" s="33" t="str">
        <f>IF($K86="Yes", IF(Indicators!O86&lt;&gt;"", Indicators!O86, ""), "")</f>
        <v/>
      </c>
      <c r="DK86" s="33" t="str">
        <f>IF($K86="Yes", IF(Indicators!P86&lt;&gt;"", Indicators!P86, ""), "")</f>
        <v/>
      </c>
      <c r="DL86" s="33" t="str">
        <f>IF($K86="Yes", IF(Indicators!Q86&lt;&gt;"", Indicators!Q86, ""), "")</f>
        <v/>
      </c>
      <c r="DM86" s="33" t="str">
        <f>IF($K86="Yes", IF(Indicators!R86&lt;&gt;"", Indicators!R86, ""), "")</f>
        <v/>
      </c>
      <c r="DN86" s="33" t="str">
        <f>IF($K86="Yes", IF(Indicators!S86&lt;&gt;"", Indicators!S86, ""), "")</f>
        <v/>
      </c>
      <c r="DO86" s="33" t="str">
        <f>IF($K86="Yes", IF(Indicators!T86&lt;&gt;"", Indicators!T86, ""), "")</f>
        <v/>
      </c>
      <c r="DP86" s="33" t="str">
        <f>IF($K86="Yes", IF(Indicators!U86&lt;&gt;"", Indicators!U86, ""), "")</f>
        <v/>
      </c>
      <c r="DQ86" s="33" t="str">
        <f>IF($K86="Yes", IF(Indicators!V86&lt;&gt;"", Indicators!V86, ""), "")</f>
        <v/>
      </c>
      <c r="DS86" s="29" t="str">
        <f>IF($K86="Yes", IF(Indicators!X86&lt;&gt;"", Indicators!X86, ""), "")</f>
        <v/>
      </c>
    </row>
    <row r="87" spans="1:123" x14ac:dyDescent="0.25">
      <c r="A87" s="56" t="str">
        <f>Indicators!A87</f>
        <v>District1021</v>
      </c>
      <c r="B87" s="56" t="str">
        <f>Indicators!B87</f>
        <v>School 4</v>
      </c>
      <c r="C87" s="57" t="str">
        <f>Indicators!D87</f>
        <v>No</v>
      </c>
      <c r="D87" s="64" t="str">
        <f>IF(AK87="Y", IF(Parameters!B$5="Percentile", Identification!AJ87,Identification!AI87), "")</f>
        <v/>
      </c>
      <c r="E87" s="64" t="str">
        <f>IF(AN87="Y", IF(Parameters!B$6="Percentile", AM87, AL87), "")</f>
        <v/>
      </c>
      <c r="F87" s="57" t="str">
        <f t="shared" si="32"/>
        <v/>
      </c>
      <c r="G87" s="64" t="str">
        <f>IF(AND(F87="Y", AS87="Y"), IF(Parameters!B$7="Percentile", AR87,AQ87), "")</f>
        <v/>
      </c>
      <c r="H87" s="57" t="str">
        <f t="shared" si="33"/>
        <v/>
      </c>
      <c r="I87" s="64" t="str">
        <f>IF(AND(H87="Y", AW87="Y"), IF(Parameters!B$7="Percentile", AV87,AU87), "")</f>
        <v/>
      </c>
      <c r="J87" s="65" t="str">
        <f t="shared" si="34"/>
        <v/>
      </c>
      <c r="K87" s="57" t="str">
        <f t="shared" si="35"/>
        <v>No</v>
      </c>
      <c r="L87" s="87">
        <f t="shared" si="36"/>
        <v>3</v>
      </c>
      <c r="M87" s="57" t="str">
        <f>Identification!BI87</f>
        <v>Y</v>
      </c>
      <c r="N87" s="87" t="str">
        <f t="shared" si="37"/>
        <v/>
      </c>
      <c r="O87" s="88" t="str">
        <f t="shared" si="38"/>
        <v>N</v>
      </c>
      <c r="P87" s="57" t="str">
        <f t="shared" si="39"/>
        <v/>
      </c>
      <c r="Q87" s="57" t="str">
        <f t="shared" si="40"/>
        <v/>
      </c>
      <c r="R87" s="57" t="str">
        <f t="shared" si="41"/>
        <v>No</v>
      </c>
      <c r="S87" s="57">
        <f t="shared" si="42"/>
        <v>2</v>
      </c>
      <c r="T87" s="57" t="str">
        <f t="shared" si="43"/>
        <v>Y</v>
      </c>
      <c r="U87" s="57" t="str">
        <f t="shared" si="44"/>
        <v/>
      </c>
      <c r="V87" s="88" t="str">
        <f t="shared" si="45"/>
        <v>N</v>
      </c>
      <c r="W87" s="57" t="str">
        <f t="shared" si="46"/>
        <v/>
      </c>
      <c r="X87" s="91" t="str">
        <f t="shared" si="47"/>
        <v/>
      </c>
      <c r="Y87" s="58" t="str">
        <f t="shared" si="48"/>
        <v>No</v>
      </c>
      <c r="AA87" s="29" t="str">
        <f t="shared" si="49"/>
        <v/>
      </c>
      <c r="AB87" s="29" t="str">
        <f t="shared" si="50"/>
        <v/>
      </c>
      <c r="AC87" s="29" t="str">
        <f t="shared" si="51"/>
        <v/>
      </c>
      <c r="AE87" s="29" t="str">
        <f t="shared" si="52"/>
        <v>No</v>
      </c>
      <c r="AF87" s="29" t="str">
        <f t="shared" si="53"/>
        <v>No</v>
      </c>
      <c r="AG87" s="29" t="str">
        <f t="shared" si="54"/>
        <v>No</v>
      </c>
      <c r="AI87" s="33" t="str">
        <f>IF(C87="Yes",IF(Indicators!E87&lt;&gt;"", Indicators!E87,""),"")</f>
        <v/>
      </c>
      <c r="AJ87" s="33" t="str">
        <f t="shared" si="55"/>
        <v/>
      </c>
      <c r="AK87" s="62" t="str">
        <f>IF(Parameters!B$5="Percentile", IF(AJ87&lt;Parameters!C$5, "Y", "N"), IF(AI87&lt;Parameters!C$5, "Y", "N"))</f>
        <v>N</v>
      </c>
      <c r="AL87" s="33" t="str">
        <f>IF(C87="Yes", IF(Indicators!W87&lt;&gt;"", Indicators!W87, ""),"")</f>
        <v/>
      </c>
      <c r="AM87" s="33" t="str">
        <f t="shared" si="56"/>
        <v/>
      </c>
      <c r="AN87" s="33" t="str">
        <f>IF(AL87&lt;&gt;"", IF(Parameters!B$6="Percentile", IF(AM87&lt;Parameters!C$6, "Y", "N"), IF(AL87&lt;Parameters!C$6, "Y", "N")),"")</f>
        <v/>
      </c>
      <c r="AO87" s="47" t="str">
        <f t="shared" si="57"/>
        <v>N</v>
      </c>
      <c r="AQ87" s="33" t="str">
        <f>IF(C87="Yes", IF(Indicators!N87&lt;&gt;"", Indicators!N87,""),"")</f>
        <v/>
      </c>
      <c r="AR87" s="33" t="str">
        <f t="shared" si="58"/>
        <v/>
      </c>
      <c r="AS87" s="48" t="str">
        <f>IF(Parameters!B$7="Percentile", IF(AR87&lt;Parameters!C$7, "Y", "N"), IF(AQ87&lt;Parameters!C$7, "Y", "N"))</f>
        <v>N</v>
      </c>
      <c r="AU87" s="33" t="str">
        <f>IF(C87="Yes", IF(Indicators!X87&lt;&gt;"", Indicators!X87,""),"")</f>
        <v/>
      </c>
      <c r="AV87" s="33" t="str">
        <f t="shared" si="59"/>
        <v/>
      </c>
      <c r="AW87" s="48" t="str">
        <f>IF(Parameters!B$8="Percentile", IF(AV87&lt;Parameters!C$8, "Y", "N"), IF(AU87&gt;Parameters!C$8, "Y", "N"))</f>
        <v>N</v>
      </c>
      <c r="AY87" s="71" t="str">
        <f>IF(Indicators!F87&lt;&gt;"", IF(Indicators!F87&lt;Parameters!F$5, "Y", "N"), "")</f>
        <v>Y</v>
      </c>
      <c r="AZ87" s="71" t="str">
        <f>IF(Indicators!G87&lt;&gt;"", IF(Indicators!G87&lt;Parameters!G$5, "Y", "N"), "")</f>
        <v>Y</v>
      </c>
      <c r="BA87" s="71" t="str">
        <f>IF(Indicators!H87&lt;&gt;"", IF(Indicators!H87&lt;Parameters!H$5, "Y", "N"), "")</f>
        <v/>
      </c>
      <c r="BB87" s="71" t="str">
        <f>IF(Indicators!I87&lt;&gt;"", IF(Indicators!I87&lt;Parameters!I$5, "Y", "N"), "")</f>
        <v/>
      </c>
      <c r="BC87" s="71" t="str">
        <f>IF(Indicators!J87&lt;&gt;"", IF(Indicators!J87&lt;Parameters!J$5, "Y", "N"), "")</f>
        <v/>
      </c>
      <c r="BD87" s="71" t="str">
        <f>IF(Indicators!K87&lt;&gt;"", IF(Indicators!K87&lt;Parameters!K$5, "Y", "N"), "")</f>
        <v/>
      </c>
      <c r="BE87" s="71" t="str">
        <f>IF(Indicators!L87&lt;&gt;"", IF(Indicators!L87&lt;Parameters!L$5, "Y", "N"), "")</f>
        <v/>
      </c>
      <c r="BF87" s="71" t="str">
        <f>IF(Indicators!M87&lt;&gt;"", IF(Indicators!M87&lt;Parameters!M$5, "Y", "N"), "")</f>
        <v>Y</v>
      </c>
      <c r="BG87" s="29" t="str">
        <f>IF(Indicators!Q87&lt;&gt;"", IF(Indicators!Q87&lt;Parameters!H$6, "Y", "N"), "")</f>
        <v/>
      </c>
      <c r="BH87" s="29">
        <f t="shared" si="60"/>
        <v>3</v>
      </c>
      <c r="BI87" s="47" t="str">
        <f>IF(K87="No",IF(BH87&gt;=Parameters!C$12, "Y", "N"), "")</f>
        <v>Y</v>
      </c>
      <c r="BK87" s="78">
        <f>IF(AND($BI87="Y", Indicators!O87&lt;&gt;""), _xlfn.PERCENTRANK.EXC(Indicators!O$2:O$210, Indicators!O87)*100, "")</f>
        <v>59.8</v>
      </c>
      <c r="BL87" s="78">
        <f>IF(AND($BI87="Y", Indicators!P87&lt;&gt;""), _xlfn.PERCENTRANK.EXC(Indicators!P$2:P$210, Indicators!P87)*100, "")</f>
        <v>22.8</v>
      </c>
      <c r="BM87" s="78" t="str">
        <f>IF(AND($BI87="Y", Indicators!Q87&lt;&gt;""), _xlfn.PERCENTRANK.EXC(Indicators!Q$2:Q$210, Indicators!Q87)*100, "")</f>
        <v/>
      </c>
      <c r="BN87" s="78" t="str">
        <f>IF(AND($BI87="Y", Indicators!R87&lt;&gt;""), _xlfn.PERCENTRANK.EXC(Indicators!R$2:R$210, Indicators!R87)*100, "")</f>
        <v/>
      </c>
      <c r="BO87" s="78" t="str">
        <f>IF(AND($BI87="Y", Indicators!S87&lt;&gt;""), _xlfn.PERCENTRANK.EXC(Indicators!S$2:S$210, Indicators!S87)*100, "")</f>
        <v/>
      </c>
      <c r="BP87" s="78" t="str">
        <f>IF(AND($BI87="Y", Indicators!T87&lt;&gt;""), _xlfn.PERCENTRANK.EXC(Indicators!T$2:T$210, Indicators!T87)*100, "")</f>
        <v/>
      </c>
      <c r="BQ87" s="78" t="str">
        <f>IF(AND($BI87="Y", Indicators!U87&lt;&gt;""), _xlfn.PERCENTRANK.EXC(Indicators!U$2:U$210, Indicators!U87)*100, "")</f>
        <v/>
      </c>
      <c r="BR87" s="78">
        <f>IF(AND($BI87="Y", Indicators!V87&lt;&gt;""), _xlfn.PERCENTRANK.EXC(Indicators!V$2:V$210, Indicators!V87)*100, "")</f>
        <v>51.2</v>
      </c>
      <c r="BS87" s="81">
        <f t="shared" si="61"/>
        <v>1</v>
      </c>
      <c r="BT87" s="84" t="str">
        <f>IF(BI87="Y", IF(BS87&gt;=Parameters!C$13, "Y", "N"), "")</f>
        <v>N</v>
      </c>
      <c r="BU87" s="29"/>
      <c r="BV87" s="33" t="str">
        <f>IF(BT87="Y", Indicators!X87, "")</f>
        <v/>
      </c>
      <c r="BW87" s="47" t="str">
        <f>IF(BV87&lt;&gt;"", IF(BV87&gt;Parameters!C$14,"Y", "N"), "")</f>
        <v/>
      </c>
      <c r="BY87" s="72" t="str">
        <f>IF(Indicators!F87&lt;&gt;"", IF(Indicators!F87&lt;Parameters!F$18, "Y", "N"), "")</f>
        <v>N</v>
      </c>
      <c r="BZ87" s="72" t="str">
        <f>IF(Indicators!G87&lt;&gt;"", IF(Indicators!G87&lt;Parameters!G$18, "Y", "N"), "")</f>
        <v>Y</v>
      </c>
      <c r="CA87" s="72" t="str">
        <f>IF(Indicators!H87&lt;&gt;"", IF(Indicators!H87&lt;Parameters!H$18, "Y", "N"), "")</f>
        <v/>
      </c>
      <c r="CB87" s="72" t="str">
        <f>IF(Indicators!I87&lt;&gt;"", IF(Indicators!I87&lt;Parameters!I$18, "Y", "N"), "")</f>
        <v/>
      </c>
      <c r="CC87" s="72" t="str">
        <f>IF(Indicators!J87&lt;&gt;"", IF(Indicators!J87&lt;Parameters!J$18, "Y", "N"), "")</f>
        <v/>
      </c>
      <c r="CD87" s="72" t="str">
        <f>IF(Indicators!K87&lt;&gt;"", IF(Indicators!K87&lt;Parameters!K$18, "Y", "N"), "")</f>
        <v/>
      </c>
      <c r="CE87" s="72" t="str">
        <f>IF(Indicators!L87&lt;&gt;"", IF(Indicators!L87&lt;Parameters!L$18, "Y", "N"), "")</f>
        <v/>
      </c>
      <c r="CF87" s="72" t="str">
        <f>IF(Indicators!M87&lt;&gt;"", IF(Indicators!M87&lt;Parameters!M$18, "Y", "N"), "")</f>
        <v>Y</v>
      </c>
      <c r="CG87" s="29" t="str">
        <f>IF(Indicators!Q87&lt;&gt;"", IF(Indicators!Q87&lt;Parameters!H$19, "Y", "N"), "")</f>
        <v/>
      </c>
      <c r="CH87" s="29">
        <f t="shared" si="62"/>
        <v>2</v>
      </c>
      <c r="CI87" s="47" t="str">
        <f>IF(AND(K87="No",R87="No"),IF(CH87&gt;=Parameters!C$18, "Y", "N"), "")</f>
        <v>Y</v>
      </c>
      <c r="CJ87" s="29"/>
      <c r="CK87" s="29" t="str">
        <f>IF(AND($CI87="Y", Indicators!O87&lt;&gt;""), IF(Indicators!O87&lt;Parameters!F$20, "Y", "N"),"")</f>
        <v>N</v>
      </c>
      <c r="CL87" s="29" t="str">
        <f>IF(AND($CI87="Y", Indicators!P87&lt;&gt;""), IF(Indicators!P87&lt;Parameters!G$20, "Y", "N"),"")</f>
        <v>Y</v>
      </c>
      <c r="CM87" s="29" t="str">
        <f>IF(AND($CI87="Y", Indicators!Q87&lt;&gt;""), IF(Indicators!Q87&lt;Parameters!H$20, "Y", "N"),"")</f>
        <v/>
      </c>
      <c r="CN87" s="29" t="str">
        <f>IF(AND($CI87="Y", Indicators!R87&lt;&gt;""), IF(Indicators!R87&lt;Parameters!I$20, "Y", "N"),"")</f>
        <v/>
      </c>
      <c r="CO87" s="29" t="str">
        <f>IF(AND($CI87="Y", Indicators!S87&lt;&gt;""), IF(Indicators!S87&lt;Parameters!J$20, "Y", "N"),"")</f>
        <v/>
      </c>
      <c r="CP87" s="29" t="str">
        <f>IF(AND($CI87="Y", Indicators!T87&lt;&gt;""), IF(Indicators!T87&lt;Parameters!K$20, "Y", "N"),"")</f>
        <v/>
      </c>
      <c r="CQ87" s="29" t="str">
        <f>IF(AND($CI87="Y", Indicators!U87&lt;&gt;""), IF(Indicators!U87&lt;Parameters!L$20, "Y", "N"),"")</f>
        <v/>
      </c>
      <c r="CR87" s="29" t="str">
        <f>IF(AND($CI87="Y", Indicators!V87&lt;&gt;""), IF(Indicators!V87&lt;Parameters!M$20, "Y", "N"),"")</f>
        <v>N</v>
      </c>
      <c r="CS87" s="81">
        <f t="shared" si="63"/>
        <v>1</v>
      </c>
      <c r="CT87" s="84" t="str">
        <f>IF(CI87="Y", IF(CS87&gt;=Parameters!C$19, "Y", "N"), "")</f>
        <v>N</v>
      </c>
      <c r="CU87" s="29" t="str">
        <f>IF($H87="Yes",#REF!, "")</f>
        <v/>
      </c>
      <c r="CV87" s="78" t="str">
        <f>IF(CT87="Y", Indicators!X87, "")</f>
        <v/>
      </c>
      <c r="CW87" s="34" t="str">
        <f>IF(CV87&lt;&gt;"",IF(CV87&gt;Parameters!C106,"Y","N"), "")</f>
        <v/>
      </c>
      <c r="CY87" s="33" t="str">
        <f>IF($K87="Yes", IF(Indicators!F87&lt;&gt;"", Indicators!F87, ""), "")</f>
        <v/>
      </c>
      <c r="CZ87" s="33" t="str">
        <f>IF($K87="Yes", IF(Indicators!G87&lt;&gt;"", Indicators!G87, ""), "")</f>
        <v/>
      </c>
      <c r="DA87" s="33" t="str">
        <f>IF($K87="Yes", IF(Indicators!H87&lt;&gt;"", Indicators!H87, ""), "")</f>
        <v/>
      </c>
      <c r="DB87" s="33" t="str">
        <f>IF($K87="Yes", IF(Indicators!I87&lt;&gt;"", Indicators!I87, ""), "")</f>
        <v/>
      </c>
      <c r="DC87" s="33" t="str">
        <f>IF($K87="Yes", IF(Indicators!J87&lt;&gt;"", Indicators!J87, ""), "")</f>
        <v/>
      </c>
      <c r="DD87" s="33" t="str">
        <f>IF($K87="Yes", IF(Indicators!K87&lt;&gt;"", Indicators!K87, ""), "")</f>
        <v/>
      </c>
      <c r="DE87" s="33" t="str">
        <f>IF($K87="Yes", IF(Indicators!L87&lt;&gt;"", Indicators!L87, ""), "")</f>
        <v/>
      </c>
      <c r="DF87" s="33" t="str">
        <f>IF($K87="Yes", IF(Indicators!M87&lt;&gt;"", Indicators!M87, ""), "")</f>
        <v/>
      </c>
      <c r="DH87" s="33" t="str">
        <f>IF($K87="Yes", IF(Indicators!W87&lt;&gt;"", Indicators!W87, ""), "")</f>
        <v/>
      </c>
      <c r="DJ87" s="33" t="str">
        <f>IF($K87="Yes", IF(Indicators!O87&lt;&gt;"", Indicators!O87, ""), "")</f>
        <v/>
      </c>
      <c r="DK87" s="33" t="str">
        <f>IF($K87="Yes", IF(Indicators!P87&lt;&gt;"", Indicators!P87, ""), "")</f>
        <v/>
      </c>
      <c r="DL87" s="33" t="str">
        <f>IF($K87="Yes", IF(Indicators!Q87&lt;&gt;"", Indicators!Q87, ""), "")</f>
        <v/>
      </c>
      <c r="DM87" s="33" t="str">
        <f>IF($K87="Yes", IF(Indicators!R87&lt;&gt;"", Indicators!R87, ""), "")</f>
        <v/>
      </c>
      <c r="DN87" s="33" t="str">
        <f>IF($K87="Yes", IF(Indicators!S87&lt;&gt;"", Indicators!S87, ""), "")</f>
        <v/>
      </c>
      <c r="DO87" s="33" t="str">
        <f>IF($K87="Yes", IF(Indicators!T87&lt;&gt;"", Indicators!T87, ""), "")</f>
        <v/>
      </c>
      <c r="DP87" s="33" t="str">
        <f>IF($K87="Yes", IF(Indicators!U87&lt;&gt;"", Indicators!U87, ""), "")</f>
        <v/>
      </c>
      <c r="DQ87" s="33" t="str">
        <f>IF($K87="Yes", IF(Indicators!V87&lt;&gt;"", Indicators!V87, ""), "")</f>
        <v/>
      </c>
      <c r="DS87" s="29" t="str">
        <f>IF($K87="Yes", IF(Indicators!X87&lt;&gt;"", Indicators!X87, ""), "")</f>
        <v/>
      </c>
    </row>
    <row r="88" spans="1:123" x14ac:dyDescent="0.25">
      <c r="A88" s="56" t="str">
        <f>Indicators!A88</f>
        <v>District1021</v>
      </c>
      <c r="B88" s="56" t="str">
        <f>Indicators!B88</f>
        <v>School 5</v>
      </c>
      <c r="C88" s="57" t="str">
        <f>Indicators!D88</f>
        <v>No</v>
      </c>
      <c r="D88" s="64" t="str">
        <f>IF(AK88="Y", IF(Parameters!B$5="Percentile", Identification!AJ88,Identification!AI88), "")</f>
        <v/>
      </c>
      <c r="E88" s="64" t="str">
        <f>IF(AN88="Y", IF(Parameters!B$6="Percentile", AM88, AL88), "")</f>
        <v/>
      </c>
      <c r="F88" s="57" t="str">
        <f t="shared" si="32"/>
        <v/>
      </c>
      <c r="G88" s="64" t="str">
        <f>IF(AND(F88="Y", AS88="Y"), IF(Parameters!B$7="Percentile", AR88,AQ88), "")</f>
        <v/>
      </c>
      <c r="H88" s="57" t="str">
        <f t="shared" si="33"/>
        <v/>
      </c>
      <c r="I88" s="64" t="str">
        <f>IF(AND(H88="Y", AW88="Y"), IF(Parameters!B$7="Percentile", AV88,AU88), "")</f>
        <v/>
      </c>
      <c r="J88" s="65" t="str">
        <f t="shared" si="34"/>
        <v/>
      </c>
      <c r="K88" s="57" t="str">
        <f t="shared" si="35"/>
        <v>No</v>
      </c>
      <c r="L88" s="87" t="str">
        <f t="shared" si="36"/>
        <v/>
      </c>
      <c r="M88" s="57" t="str">
        <f>Identification!BI88</f>
        <v>N</v>
      </c>
      <c r="N88" s="87" t="str">
        <f t="shared" si="37"/>
        <v/>
      </c>
      <c r="O88" s="88" t="str">
        <f t="shared" si="38"/>
        <v/>
      </c>
      <c r="P88" s="57" t="str">
        <f t="shared" si="39"/>
        <v/>
      </c>
      <c r="Q88" s="57" t="str">
        <f t="shared" si="40"/>
        <v/>
      </c>
      <c r="R88" s="57" t="str">
        <f t="shared" si="41"/>
        <v>No</v>
      </c>
      <c r="S88" s="57" t="str">
        <f t="shared" si="42"/>
        <v/>
      </c>
      <c r="T88" s="57" t="str">
        <f t="shared" si="43"/>
        <v>N</v>
      </c>
      <c r="U88" s="57" t="str">
        <f t="shared" si="44"/>
        <v/>
      </c>
      <c r="V88" s="88" t="str">
        <f t="shared" si="45"/>
        <v/>
      </c>
      <c r="W88" s="57" t="str">
        <f t="shared" si="46"/>
        <v/>
      </c>
      <c r="X88" s="91" t="str">
        <f t="shared" si="47"/>
        <v/>
      </c>
      <c r="Y88" s="58" t="str">
        <f t="shared" si="48"/>
        <v>No</v>
      </c>
      <c r="AA88" s="29" t="str">
        <f t="shared" si="49"/>
        <v/>
      </c>
      <c r="AB88" s="29" t="str">
        <f t="shared" si="50"/>
        <v/>
      </c>
      <c r="AC88" s="29" t="str">
        <f t="shared" si="51"/>
        <v/>
      </c>
      <c r="AE88" s="29" t="str">
        <f t="shared" si="52"/>
        <v>No</v>
      </c>
      <c r="AF88" s="29" t="str">
        <f t="shared" si="53"/>
        <v>No</v>
      </c>
      <c r="AG88" s="29" t="str">
        <f t="shared" si="54"/>
        <v>No</v>
      </c>
      <c r="AI88" s="33" t="str">
        <f>IF(C88="Yes",IF(Indicators!E88&lt;&gt;"", Indicators!E88,""),"")</f>
        <v/>
      </c>
      <c r="AJ88" s="33" t="str">
        <f t="shared" si="55"/>
        <v/>
      </c>
      <c r="AK88" s="62" t="str">
        <f>IF(Parameters!B$5="Percentile", IF(AJ88&lt;Parameters!C$5, "Y", "N"), IF(AI88&lt;Parameters!C$5, "Y", "N"))</f>
        <v>N</v>
      </c>
      <c r="AL88" s="33" t="str">
        <f>IF(C88="Yes", IF(Indicators!W88&lt;&gt;"", Indicators!W88, ""),"")</f>
        <v/>
      </c>
      <c r="AM88" s="33" t="str">
        <f t="shared" si="56"/>
        <v/>
      </c>
      <c r="AN88" s="33" t="str">
        <f>IF(AL88&lt;&gt;"", IF(Parameters!B$6="Percentile", IF(AM88&lt;Parameters!C$6, "Y", "N"), IF(AL88&lt;Parameters!C$6, "Y", "N")),"")</f>
        <v/>
      </c>
      <c r="AO88" s="47" t="str">
        <f t="shared" si="57"/>
        <v>N</v>
      </c>
      <c r="AQ88" s="33" t="str">
        <f>IF(C88="Yes", IF(Indicators!N88&lt;&gt;"", Indicators!N88,""),"")</f>
        <v/>
      </c>
      <c r="AR88" s="33" t="str">
        <f t="shared" si="58"/>
        <v/>
      </c>
      <c r="AS88" s="48" t="str">
        <f>IF(Parameters!B$7="Percentile", IF(AR88&lt;Parameters!C$7, "Y", "N"), IF(AQ88&lt;Parameters!C$7, "Y", "N"))</f>
        <v>N</v>
      </c>
      <c r="AU88" s="33" t="str">
        <f>IF(C88="Yes", IF(Indicators!X88&lt;&gt;"", Indicators!X88,""),"")</f>
        <v/>
      </c>
      <c r="AV88" s="33" t="str">
        <f t="shared" si="59"/>
        <v/>
      </c>
      <c r="AW88" s="48" t="str">
        <f>IF(Parameters!B$8="Percentile", IF(AV88&lt;Parameters!C$8, "Y", "N"), IF(AU88&gt;Parameters!C$8, "Y", "N"))</f>
        <v>N</v>
      </c>
      <c r="AY88" s="71" t="str">
        <f>IF(Indicators!F88&lt;&gt;"", IF(Indicators!F88&lt;Parameters!F$5, "Y", "N"), "")</f>
        <v>N</v>
      </c>
      <c r="AZ88" s="71" t="str">
        <f>IF(Indicators!G88&lt;&gt;"", IF(Indicators!G88&lt;Parameters!G$5, "Y", "N"), "")</f>
        <v>N</v>
      </c>
      <c r="BA88" s="71" t="str">
        <f>IF(Indicators!H88&lt;&gt;"", IF(Indicators!H88&lt;Parameters!H$5, "Y", "N"), "")</f>
        <v/>
      </c>
      <c r="BB88" s="71" t="str">
        <f>IF(Indicators!I88&lt;&gt;"", IF(Indicators!I88&lt;Parameters!I$5, "Y", "N"), "")</f>
        <v/>
      </c>
      <c r="BC88" s="71" t="str">
        <f>IF(Indicators!J88&lt;&gt;"", IF(Indicators!J88&lt;Parameters!J$5, "Y", "N"), "")</f>
        <v/>
      </c>
      <c r="BD88" s="71" t="str">
        <f>IF(Indicators!K88&lt;&gt;"", IF(Indicators!K88&lt;Parameters!K$5, "Y", "N"), "")</f>
        <v/>
      </c>
      <c r="BE88" s="71" t="str">
        <f>IF(Indicators!L88&lt;&gt;"", IF(Indicators!L88&lt;Parameters!L$5, "Y", "N"), "")</f>
        <v/>
      </c>
      <c r="BF88" s="71" t="str">
        <f>IF(Indicators!M88&lt;&gt;"", IF(Indicators!M88&lt;Parameters!M$5, "Y", "N"), "")</f>
        <v>N</v>
      </c>
      <c r="BG88" s="29" t="str">
        <f>IF(Indicators!Q88&lt;&gt;"", IF(Indicators!Q88&lt;Parameters!H$6, "Y", "N"), "")</f>
        <v/>
      </c>
      <c r="BH88" s="29">
        <f t="shared" si="60"/>
        <v>0</v>
      </c>
      <c r="BI88" s="47" t="str">
        <f>IF(K88="No",IF(BH88&gt;=Parameters!C$12, "Y", "N"), "")</f>
        <v>N</v>
      </c>
      <c r="BK88" s="78" t="str">
        <f>IF(AND($BI88="Y", Indicators!O88&lt;&gt;""), _xlfn.PERCENTRANK.EXC(Indicators!O$2:O$210, Indicators!O88)*100, "")</f>
        <v/>
      </c>
      <c r="BL88" s="78" t="str">
        <f>IF(AND($BI88="Y", Indicators!P88&lt;&gt;""), _xlfn.PERCENTRANK.EXC(Indicators!P$2:P$210, Indicators!P88)*100, "")</f>
        <v/>
      </c>
      <c r="BM88" s="78" t="str">
        <f>IF(AND($BI88="Y", Indicators!Q88&lt;&gt;""), _xlfn.PERCENTRANK.EXC(Indicators!Q$2:Q$210, Indicators!Q88)*100, "")</f>
        <v/>
      </c>
      <c r="BN88" s="78" t="str">
        <f>IF(AND($BI88="Y", Indicators!R88&lt;&gt;""), _xlfn.PERCENTRANK.EXC(Indicators!R$2:R$210, Indicators!R88)*100, "")</f>
        <v/>
      </c>
      <c r="BO88" s="78" t="str">
        <f>IF(AND($BI88="Y", Indicators!S88&lt;&gt;""), _xlfn.PERCENTRANK.EXC(Indicators!S$2:S$210, Indicators!S88)*100, "")</f>
        <v/>
      </c>
      <c r="BP88" s="78" t="str">
        <f>IF(AND($BI88="Y", Indicators!T88&lt;&gt;""), _xlfn.PERCENTRANK.EXC(Indicators!T$2:T$210, Indicators!T88)*100, "")</f>
        <v/>
      </c>
      <c r="BQ88" s="78" t="str">
        <f>IF(AND($BI88="Y", Indicators!U88&lt;&gt;""), _xlfn.PERCENTRANK.EXC(Indicators!U$2:U$210, Indicators!U88)*100, "")</f>
        <v/>
      </c>
      <c r="BR88" s="78" t="str">
        <f>IF(AND($BI88="Y", Indicators!V88&lt;&gt;""), _xlfn.PERCENTRANK.EXC(Indicators!V$2:V$210, Indicators!V88)*100, "")</f>
        <v/>
      </c>
      <c r="BS88" s="81" t="str">
        <f t="shared" si="61"/>
        <v/>
      </c>
      <c r="BT88" s="84" t="str">
        <f>IF(BI88="Y", IF(BS88&gt;=Parameters!C$13, "Y", "N"), "")</f>
        <v/>
      </c>
      <c r="BU88" s="29"/>
      <c r="BV88" s="33" t="str">
        <f>IF(BT88="Y", Indicators!X88, "")</f>
        <v/>
      </c>
      <c r="BW88" s="47" t="str">
        <f>IF(BV88&lt;&gt;"", IF(BV88&gt;Parameters!C$14,"Y", "N"), "")</f>
        <v/>
      </c>
      <c r="BY88" s="72" t="str">
        <f>IF(Indicators!F88&lt;&gt;"", IF(Indicators!F88&lt;Parameters!F$18, "Y", "N"), "")</f>
        <v>N</v>
      </c>
      <c r="BZ88" s="72" t="str">
        <f>IF(Indicators!G88&lt;&gt;"", IF(Indicators!G88&lt;Parameters!G$18, "Y", "N"), "")</f>
        <v>N</v>
      </c>
      <c r="CA88" s="72" t="str">
        <f>IF(Indicators!H88&lt;&gt;"", IF(Indicators!H88&lt;Parameters!H$18, "Y", "N"), "")</f>
        <v/>
      </c>
      <c r="CB88" s="72" t="str">
        <f>IF(Indicators!I88&lt;&gt;"", IF(Indicators!I88&lt;Parameters!I$18, "Y", "N"), "")</f>
        <v/>
      </c>
      <c r="CC88" s="72" t="str">
        <f>IF(Indicators!J88&lt;&gt;"", IF(Indicators!J88&lt;Parameters!J$18, "Y", "N"), "")</f>
        <v/>
      </c>
      <c r="CD88" s="72" t="str">
        <f>IF(Indicators!K88&lt;&gt;"", IF(Indicators!K88&lt;Parameters!K$18, "Y", "N"), "")</f>
        <v/>
      </c>
      <c r="CE88" s="72" t="str">
        <f>IF(Indicators!L88&lt;&gt;"", IF(Indicators!L88&lt;Parameters!L$18, "Y", "N"), "")</f>
        <v/>
      </c>
      <c r="CF88" s="72" t="str">
        <f>IF(Indicators!M88&lt;&gt;"", IF(Indicators!M88&lt;Parameters!M$18, "Y", "N"), "")</f>
        <v>N</v>
      </c>
      <c r="CG88" s="29" t="str">
        <f>IF(Indicators!Q88&lt;&gt;"", IF(Indicators!Q88&lt;Parameters!H$19, "Y", "N"), "")</f>
        <v/>
      </c>
      <c r="CH88" s="29">
        <f t="shared" si="62"/>
        <v>0</v>
      </c>
      <c r="CI88" s="47" t="str">
        <f>IF(AND(K88="No",R88="No"),IF(CH88&gt;=Parameters!C$18, "Y", "N"), "")</f>
        <v>N</v>
      </c>
      <c r="CJ88" s="29"/>
      <c r="CK88" s="29" t="str">
        <f>IF(AND($CI88="Y", Indicators!O88&lt;&gt;""), IF(Indicators!O88&lt;Parameters!F$20, "Y", "N"),"")</f>
        <v/>
      </c>
      <c r="CL88" s="29" t="str">
        <f>IF(AND($CI88="Y", Indicators!P88&lt;&gt;""), IF(Indicators!P88&lt;Parameters!G$20, "Y", "N"),"")</f>
        <v/>
      </c>
      <c r="CM88" s="29" t="str">
        <f>IF(AND($CI88="Y", Indicators!Q88&lt;&gt;""), IF(Indicators!Q88&lt;Parameters!H$20, "Y", "N"),"")</f>
        <v/>
      </c>
      <c r="CN88" s="29" t="str">
        <f>IF(AND($CI88="Y", Indicators!R88&lt;&gt;""), IF(Indicators!R88&lt;Parameters!I$20, "Y", "N"),"")</f>
        <v/>
      </c>
      <c r="CO88" s="29" t="str">
        <f>IF(AND($CI88="Y", Indicators!S88&lt;&gt;""), IF(Indicators!S88&lt;Parameters!J$20, "Y", "N"),"")</f>
        <v/>
      </c>
      <c r="CP88" s="29" t="str">
        <f>IF(AND($CI88="Y", Indicators!T88&lt;&gt;""), IF(Indicators!T88&lt;Parameters!K$20, "Y", "N"),"")</f>
        <v/>
      </c>
      <c r="CQ88" s="29" t="str">
        <f>IF(AND($CI88="Y", Indicators!U88&lt;&gt;""), IF(Indicators!U88&lt;Parameters!L$20, "Y", "N"),"")</f>
        <v/>
      </c>
      <c r="CR88" s="29" t="str">
        <f>IF(AND($CI88="Y", Indicators!V88&lt;&gt;""), IF(Indicators!V88&lt;Parameters!M$20, "Y", "N"),"")</f>
        <v/>
      </c>
      <c r="CS88" s="81" t="str">
        <f t="shared" si="63"/>
        <v/>
      </c>
      <c r="CT88" s="84" t="str">
        <f>IF(CI88="Y", IF(CS88&gt;=Parameters!C$19, "Y", "N"), "")</f>
        <v/>
      </c>
      <c r="CU88" s="29" t="str">
        <f>IF($H88="Yes",#REF!, "")</f>
        <v/>
      </c>
      <c r="CV88" s="78" t="str">
        <f>IF(CT88="Y", Indicators!X88, "")</f>
        <v/>
      </c>
      <c r="CW88" s="34" t="str">
        <f>IF(CV88&lt;&gt;"",IF(CV88&gt;Parameters!C107,"Y","N"), "")</f>
        <v/>
      </c>
      <c r="CY88" s="33" t="str">
        <f>IF($K88="Yes", IF(Indicators!F88&lt;&gt;"", Indicators!F88, ""), "")</f>
        <v/>
      </c>
      <c r="CZ88" s="33" t="str">
        <f>IF($K88="Yes", IF(Indicators!G88&lt;&gt;"", Indicators!G88, ""), "")</f>
        <v/>
      </c>
      <c r="DA88" s="33" t="str">
        <f>IF($K88="Yes", IF(Indicators!H88&lt;&gt;"", Indicators!H88, ""), "")</f>
        <v/>
      </c>
      <c r="DB88" s="33" t="str">
        <f>IF($K88="Yes", IF(Indicators!I88&lt;&gt;"", Indicators!I88, ""), "")</f>
        <v/>
      </c>
      <c r="DC88" s="33" t="str">
        <f>IF($K88="Yes", IF(Indicators!J88&lt;&gt;"", Indicators!J88, ""), "")</f>
        <v/>
      </c>
      <c r="DD88" s="33" t="str">
        <f>IF($K88="Yes", IF(Indicators!K88&lt;&gt;"", Indicators!K88, ""), "")</f>
        <v/>
      </c>
      <c r="DE88" s="33" t="str">
        <f>IF($K88="Yes", IF(Indicators!L88&lt;&gt;"", Indicators!L88, ""), "")</f>
        <v/>
      </c>
      <c r="DF88" s="33" t="str">
        <f>IF($K88="Yes", IF(Indicators!M88&lt;&gt;"", Indicators!M88, ""), "")</f>
        <v/>
      </c>
      <c r="DH88" s="33" t="str">
        <f>IF($K88="Yes", IF(Indicators!W88&lt;&gt;"", Indicators!W88, ""), "")</f>
        <v/>
      </c>
      <c r="DJ88" s="33" t="str">
        <f>IF($K88="Yes", IF(Indicators!O88&lt;&gt;"", Indicators!O88, ""), "")</f>
        <v/>
      </c>
      <c r="DK88" s="33" t="str">
        <f>IF($K88="Yes", IF(Indicators!P88&lt;&gt;"", Indicators!P88, ""), "")</f>
        <v/>
      </c>
      <c r="DL88" s="33" t="str">
        <f>IF($K88="Yes", IF(Indicators!Q88&lt;&gt;"", Indicators!Q88, ""), "")</f>
        <v/>
      </c>
      <c r="DM88" s="33" t="str">
        <f>IF($K88="Yes", IF(Indicators!R88&lt;&gt;"", Indicators!R88, ""), "")</f>
        <v/>
      </c>
      <c r="DN88" s="33" t="str">
        <f>IF($K88="Yes", IF(Indicators!S88&lt;&gt;"", Indicators!S88, ""), "")</f>
        <v/>
      </c>
      <c r="DO88" s="33" t="str">
        <f>IF($K88="Yes", IF(Indicators!T88&lt;&gt;"", Indicators!T88, ""), "")</f>
        <v/>
      </c>
      <c r="DP88" s="33" t="str">
        <f>IF($K88="Yes", IF(Indicators!U88&lt;&gt;"", Indicators!U88, ""), "")</f>
        <v/>
      </c>
      <c r="DQ88" s="33" t="str">
        <f>IF($K88="Yes", IF(Indicators!V88&lt;&gt;"", Indicators!V88, ""), "")</f>
        <v/>
      </c>
      <c r="DS88" s="29" t="str">
        <f>IF($K88="Yes", IF(Indicators!X88&lt;&gt;"", Indicators!X88, ""), "")</f>
        <v/>
      </c>
    </row>
    <row r="89" spans="1:123" x14ac:dyDescent="0.25">
      <c r="A89" s="56" t="str">
        <f>Indicators!A89</f>
        <v>District1021</v>
      </c>
      <c r="B89" s="56" t="str">
        <f>Indicators!B89</f>
        <v>School 6</v>
      </c>
      <c r="C89" s="57" t="str">
        <f>Indicators!D89</f>
        <v>Yes</v>
      </c>
      <c r="D89" s="64">
        <f>IF(AK89="Y", IF(Parameters!B$5="Percentile", Identification!AJ89,Identification!AI89), "")</f>
        <v>42.424242399999997</v>
      </c>
      <c r="E89" s="64" t="str">
        <f>IF(AN89="Y", IF(Parameters!B$6="Percentile", AM89, AL89), "")</f>
        <v/>
      </c>
      <c r="F89" s="57" t="str">
        <f t="shared" si="32"/>
        <v>Y</v>
      </c>
      <c r="G89" s="64" t="str">
        <f>IF(AND(F89="Y", AS89="Y"), IF(Parameters!B$7="Percentile", AR89,AQ89), "")</f>
        <v/>
      </c>
      <c r="H89" s="57" t="str">
        <f t="shared" si="33"/>
        <v>N</v>
      </c>
      <c r="I89" s="64" t="str">
        <f>IF(AND(H89="Y", AW89="Y"), IF(Parameters!B$7="Percentile", AV89,AU89), "")</f>
        <v/>
      </c>
      <c r="J89" s="65" t="str">
        <f t="shared" si="34"/>
        <v/>
      </c>
      <c r="K89" s="57" t="str">
        <f t="shared" si="35"/>
        <v>No</v>
      </c>
      <c r="L89" s="87">
        <f t="shared" si="36"/>
        <v>2</v>
      </c>
      <c r="M89" s="57" t="str">
        <f>Identification!BI89</f>
        <v>Y</v>
      </c>
      <c r="N89" s="87" t="str">
        <f t="shared" si="37"/>
        <v/>
      </c>
      <c r="O89" s="88" t="str">
        <f t="shared" si="38"/>
        <v>N</v>
      </c>
      <c r="P89" s="57" t="str">
        <f t="shared" si="39"/>
        <v/>
      </c>
      <c r="Q89" s="57" t="str">
        <f t="shared" si="40"/>
        <v/>
      </c>
      <c r="R89" s="57" t="str">
        <f t="shared" si="41"/>
        <v>No</v>
      </c>
      <c r="S89" s="57" t="str">
        <f t="shared" si="42"/>
        <v/>
      </c>
      <c r="T89" s="57" t="str">
        <f t="shared" si="43"/>
        <v>N</v>
      </c>
      <c r="U89" s="57" t="str">
        <f t="shared" si="44"/>
        <v/>
      </c>
      <c r="V89" s="88" t="str">
        <f t="shared" si="45"/>
        <v/>
      </c>
      <c r="W89" s="57" t="str">
        <f t="shared" si="46"/>
        <v/>
      </c>
      <c r="X89" s="91" t="str">
        <f t="shared" si="47"/>
        <v/>
      </c>
      <c r="Y89" s="58" t="str">
        <f t="shared" si="48"/>
        <v>No</v>
      </c>
      <c r="AA89" s="29" t="str">
        <f t="shared" si="49"/>
        <v>No</v>
      </c>
      <c r="AB89" s="29" t="str">
        <f t="shared" si="50"/>
        <v>No</v>
      </c>
      <c r="AC89" s="29" t="str">
        <f t="shared" si="51"/>
        <v>No</v>
      </c>
      <c r="AE89" s="29" t="str">
        <f t="shared" si="52"/>
        <v/>
      </c>
      <c r="AF89" s="29" t="str">
        <f t="shared" si="53"/>
        <v/>
      </c>
      <c r="AG89" s="29" t="str">
        <f t="shared" si="54"/>
        <v/>
      </c>
      <c r="AI89" s="33">
        <f>IF(C89="Yes",IF(Indicators!E89&lt;&gt;"", Indicators!E89,""),"")</f>
        <v>42.424242399999997</v>
      </c>
      <c r="AJ89" s="33">
        <f t="shared" si="55"/>
        <v>44.800000000000004</v>
      </c>
      <c r="AK89" s="62" t="str">
        <f>IF(Parameters!B$5="Percentile", IF(AJ89&lt;Parameters!C$5, "Y", "N"), IF(AI89&lt;Parameters!C$5, "Y", "N"))</f>
        <v>Y</v>
      </c>
      <c r="AL89" s="33" t="str">
        <f>IF(C89="Yes", IF(Indicators!W89&lt;&gt;"", Indicators!W89, ""),"")</f>
        <v/>
      </c>
      <c r="AM89" s="33" t="str">
        <f t="shared" si="56"/>
        <v/>
      </c>
      <c r="AN89" s="33" t="str">
        <f>IF(AL89&lt;&gt;"", IF(Parameters!B$6="Percentile", IF(AM89&lt;Parameters!C$6, "Y", "N"), IF(AL89&lt;Parameters!C$6, "Y", "N")),"")</f>
        <v/>
      </c>
      <c r="AO89" s="47" t="str">
        <f t="shared" si="57"/>
        <v>Y</v>
      </c>
      <c r="AQ89" s="33">
        <f>IF(C89="Yes", IF(Indicators!N89&lt;&gt;"", Indicators!N89,""),"")</f>
        <v>116.21004569999999</v>
      </c>
      <c r="AR89" s="33">
        <f t="shared" si="58"/>
        <v>63.6</v>
      </c>
      <c r="AS89" s="48" t="str">
        <f>IF(Parameters!B$7="Percentile", IF(AR89&lt;Parameters!C$7, "Y", "N"), IF(AQ89&lt;Parameters!C$7, "Y", "N"))</f>
        <v>N</v>
      </c>
      <c r="AU89" s="33">
        <f>IF(C89="Yes", IF(Indicators!X89&lt;&gt;"", Indicators!X89,""),"")</f>
        <v>8.94</v>
      </c>
      <c r="AV89" s="33">
        <f t="shared" si="59"/>
        <v>84.6</v>
      </c>
      <c r="AW89" s="48" t="str">
        <f>IF(Parameters!B$8="Percentile", IF(AV89&lt;Parameters!C$8, "Y", "N"), IF(AU89&gt;Parameters!C$8, "Y", "N"))</f>
        <v>N</v>
      </c>
      <c r="AY89" s="71" t="str">
        <f>IF(Indicators!F89&lt;&gt;"", IF(Indicators!F89&lt;Parameters!F$5, "Y", "N"), "")</f>
        <v>Y</v>
      </c>
      <c r="AZ89" s="71" t="str">
        <f>IF(Indicators!G89&lt;&gt;"", IF(Indicators!G89&lt;Parameters!G$5, "Y", "N"), "")</f>
        <v>N</v>
      </c>
      <c r="BA89" s="71" t="str">
        <f>IF(Indicators!H89&lt;&gt;"", IF(Indicators!H89&lt;Parameters!H$5, "Y", "N"), "")</f>
        <v/>
      </c>
      <c r="BB89" s="71" t="str">
        <f>IF(Indicators!I89&lt;&gt;"", IF(Indicators!I89&lt;Parameters!I$5, "Y", "N"), "")</f>
        <v/>
      </c>
      <c r="BC89" s="71" t="str">
        <f>IF(Indicators!J89&lt;&gt;"", IF(Indicators!J89&lt;Parameters!J$5, "Y", "N"), "")</f>
        <v/>
      </c>
      <c r="BD89" s="71" t="str">
        <f>IF(Indicators!K89&lt;&gt;"", IF(Indicators!K89&lt;Parameters!K$5, "Y", "N"), "")</f>
        <v/>
      </c>
      <c r="BE89" s="71" t="str">
        <f>IF(Indicators!L89&lt;&gt;"", IF(Indicators!L89&lt;Parameters!L$5, "Y", "N"), "")</f>
        <v/>
      </c>
      <c r="BF89" s="71" t="str">
        <f>IF(Indicators!M89&lt;&gt;"", IF(Indicators!M89&lt;Parameters!M$5, "Y", "N"), "")</f>
        <v>Y</v>
      </c>
      <c r="BG89" s="29" t="str">
        <f>IF(Indicators!Q89&lt;&gt;"", IF(Indicators!Q89&lt;Parameters!H$6, "Y", "N"), "")</f>
        <v/>
      </c>
      <c r="BH89" s="29">
        <f t="shared" si="60"/>
        <v>2</v>
      </c>
      <c r="BI89" s="47" t="str">
        <f>IF(K89="No",IF(BH89&gt;=Parameters!C$12, "Y", "N"), "")</f>
        <v>Y</v>
      </c>
      <c r="BK89" s="78">
        <f>IF(AND($BI89="Y", Indicators!O89&lt;&gt;""), _xlfn.PERCENTRANK.EXC(Indicators!O$2:O$210, Indicators!O89)*100, "")</f>
        <v>58.8</v>
      </c>
      <c r="BL89" s="78">
        <f>IF(AND($BI89="Y", Indicators!P89&lt;&gt;""), _xlfn.PERCENTRANK.EXC(Indicators!P$2:P$210, Indicators!P89)*100, "")</f>
        <v>63.7</v>
      </c>
      <c r="BM89" s="78" t="str">
        <f>IF(AND($BI89="Y", Indicators!Q89&lt;&gt;""), _xlfn.PERCENTRANK.EXC(Indicators!Q$2:Q$210, Indicators!Q89)*100, "")</f>
        <v/>
      </c>
      <c r="BN89" s="78" t="str">
        <f>IF(AND($BI89="Y", Indicators!R89&lt;&gt;""), _xlfn.PERCENTRANK.EXC(Indicators!R$2:R$210, Indicators!R89)*100, "")</f>
        <v/>
      </c>
      <c r="BO89" s="78" t="str">
        <f>IF(AND($BI89="Y", Indicators!S89&lt;&gt;""), _xlfn.PERCENTRANK.EXC(Indicators!S$2:S$210, Indicators!S89)*100, "")</f>
        <v/>
      </c>
      <c r="BP89" s="78" t="str">
        <f>IF(AND($BI89="Y", Indicators!T89&lt;&gt;""), _xlfn.PERCENTRANK.EXC(Indicators!T$2:T$210, Indicators!T89)*100, "")</f>
        <v/>
      </c>
      <c r="BQ89" s="78" t="str">
        <f>IF(AND($BI89="Y", Indicators!U89&lt;&gt;""), _xlfn.PERCENTRANK.EXC(Indicators!U$2:U$210, Indicators!U89)*100, "")</f>
        <v/>
      </c>
      <c r="BR89" s="78">
        <f>IF(AND($BI89="Y", Indicators!V89&lt;&gt;""), _xlfn.PERCENTRANK.EXC(Indicators!V$2:V$210, Indicators!V89)*100, "")</f>
        <v>62.6</v>
      </c>
      <c r="BS89" s="81">
        <f t="shared" si="61"/>
        <v>0</v>
      </c>
      <c r="BT89" s="84" t="str">
        <f>IF(BI89="Y", IF(BS89&gt;=Parameters!C$13, "Y", "N"), "")</f>
        <v>N</v>
      </c>
      <c r="BU89" s="29"/>
      <c r="BV89" s="33" t="str">
        <f>IF(BT89="Y", Indicators!X89, "")</f>
        <v/>
      </c>
      <c r="BW89" s="47" t="str">
        <f>IF(BV89&lt;&gt;"", IF(BV89&gt;Parameters!C$14,"Y", "N"), "")</f>
        <v/>
      </c>
      <c r="BY89" s="72" t="str">
        <f>IF(Indicators!F89&lt;&gt;"", IF(Indicators!F89&lt;Parameters!F$18, "Y", "N"), "")</f>
        <v>N</v>
      </c>
      <c r="BZ89" s="72" t="str">
        <f>IF(Indicators!G89&lt;&gt;"", IF(Indicators!G89&lt;Parameters!G$18, "Y", "N"), "")</f>
        <v>N</v>
      </c>
      <c r="CA89" s="72" t="str">
        <f>IF(Indicators!H89&lt;&gt;"", IF(Indicators!H89&lt;Parameters!H$18, "Y", "N"), "")</f>
        <v/>
      </c>
      <c r="CB89" s="72" t="str">
        <f>IF(Indicators!I89&lt;&gt;"", IF(Indicators!I89&lt;Parameters!I$18, "Y", "N"), "")</f>
        <v/>
      </c>
      <c r="CC89" s="72" t="str">
        <f>IF(Indicators!J89&lt;&gt;"", IF(Indicators!J89&lt;Parameters!J$18, "Y", "N"), "")</f>
        <v/>
      </c>
      <c r="CD89" s="72" t="str">
        <f>IF(Indicators!K89&lt;&gt;"", IF(Indicators!K89&lt;Parameters!K$18, "Y", "N"), "")</f>
        <v/>
      </c>
      <c r="CE89" s="72" t="str">
        <f>IF(Indicators!L89&lt;&gt;"", IF(Indicators!L89&lt;Parameters!L$18, "Y", "N"), "")</f>
        <v/>
      </c>
      <c r="CF89" s="72" t="str">
        <f>IF(Indicators!M89&lt;&gt;"", IF(Indicators!M89&lt;Parameters!M$18, "Y", "N"), "")</f>
        <v>N</v>
      </c>
      <c r="CG89" s="29" t="str">
        <f>IF(Indicators!Q89&lt;&gt;"", IF(Indicators!Q89&lt;Parameters!H$19, "Y", "N"), "")</f>
        <v/>
      </c>
      <c r="CH89" s="29">
        <f t="shared" si="62"/>
        <v>0</v>
      </c>
      <c r="CI89" s="47" t="str">
        <f>IF(AND(K89="No",R89="No"),IF(CH89&gt;=Parameters!C$18, "Y", "N"), "")</f>
        <v>N</v>
      </c>
      <c r="CJ89" s="29"/>
      <c r="CK89" s="29" t="str">
        <f>IF(AND($CI89="Y", Indicators!O89&lt;&gt;""), IF(Indicators!O89&lt;Parameters!F$20, "Y", "N"),"")</f>
        <v/>
      </c>
      <c r="CL89" s="29" t="str">
        <f>IF(AND($CI89="Y", Indicators!P89&lt;&gt;""), IF(Indicators!P89&lt;Parameters!G$20, "Y", "N"),"")</f>
        <v/>
      </c>
      <c r="CM89" s="29" t="str">
        <f>IF(AND($CI89="Y", Indicators!Q89&lt;&gt;""), IF(Indicators!Q89&lt;Parameters!H$20, "Y", "N"),"")</f>
        <v/>
      </c>
      <c r="CN89" s="29" t="str">
        <f>IF(AND($CI89="Y", Indicators!R89&lt;&gt;""), IF(Indicators!R89&lt;Parameters!I$20, "Y", "N"),"")</f>
        <v/>
      </c>
      <c r="CO89" s="29" t="str">
        <f>IF(AND($CI89="Y", Indicators!S89&lt;&gt;""), IF(Indicators!S89&lt;Parameters!J$20, "Y", "N"),"")</f>
        <v/>
      </c>
      <c r="CP89" s="29" t="str">
        <f>IF(AND($CI89="Y", Indicators!T89&lt;&gt;""), IF(Indicators!T89&lt;Parameters!K$20, "Y", "N"),"")</f>
        <v/>
      </c>
      <c r="CQ89" s="29" t="str">
        <f>IF(AND($CI89="Y", Indicators!U89&lt;&gt;""), IF(Indicators!U89&lt;Parameters!L$20, "Y", "N"),"")</f>
        <v/>
      </c>
      <c r="CR89" s="29" t="str">
        <f>IF(AND($CI89="Y", Indicators!V89&lt;&gt;""), IF(Indicators!V89&lt;Parameters!M$20, "Y", "N"),"")</f>
        <v/>
      </c>
      <c r="CS89" s="81" t="str">
        <f t="shared" si="63"/>
        <v/>
      </c>
      <c r="CT89" s="84" t="str">
        <f>IF(CI89="Y", IF(CS89&gt;=Parameters!C$19, "Y", "N"), "")</f>
        <v/>
      </c>
      <c r="CU89" s="29" t="str">
        <f>IF($H89="Yes",#REF!, "")</f>
        <v/>
      </c>
      <c r="CV89" s="78" t="str">
        <f>IF(CT89="Y", Indicators!X89, "")</f>
        <v/>
      </c>
      <c r="CW89" s="34" t="str">
        <f>IF(CV89&lt;&gt;"",IF(CV89&gt;Parameters!C108,"Y","N"), "")</f>
        <v/>
      </c>
      <c r="CY89" s="33" t="str">
        <f>IF($K89="Yes", IF(Indicators!F89&lt;&gt;"", Indicators!F89, ""), "")</f>
        <v/>
      </c>
      <c r="CZ89" s="33" t="str">
        <f>IF($K89="Yes", IF(Indicators!G89&lt;&gt;"", Indicators!G89, ""), "")</f>
        <v/>
      </c>
      <c r="DA89" s="33" t="str">
        <f>IF($K89="Yes", IF(Indicators!H89&lt;&gt;"", Indicators!H89, ""), "")</f>
        <v/>
      </c>
      <c r="DB89" s="33" t="str">
        <f>IF($K89="Yes", IF(Indicators!I89&lt;&gt;"", Indicators!I89, ""), "")</f>
        <v/>
      </c>
      <c r="DC89" s="33" t="str">
        <f>IF($K89="Yes", IF(Indicators!J89&lt;&gt;"", Indicators!J89, ""), "")</f>
        <v/>
      </c>
      <c r="DD89" s="33" t="str">
        <f>IF($K89="Yes", IF(Indicators!K89&lt;&gt;"", Indicators!K89, ""), "")</f>
        <v/>
      </c>
      <c r="DE89" s="33" t="str">
        <f>IF($K89="Yes", IF(Indicators!L89&lt;&gt;"", Indicators!L89, ""), "")</f>
        <v/>
      </c>
      <c r="DF89" s="33" t="str">
        <f>IF($K89="Yes", IF(Indicators!M89&lt;&gt;"", Indicators!M89, ""), "")</f>
        <v/>
      </c>
      <c r="DH89" s="33" t="str">
        <f>IF($K89="Yes", IF(Indicators!W89&lt;&gt;"", Indicators!W89, ""), "")</f>
        <v/>
      </c>
      <c r="DJ89" s="33" t="str">
        <f>IF($K89="Yes", IF(Indicators!O89&lt;&gt;"", Indicators!O89, ""), "")</f>
        <v/>
      </c>
      <c r="DK89" s="33" t="str">
        <f>IF($K89="Yes", IF(Indicators!P89&lt;&gt;"", Indicators!P89, ""), "")</f>
        <v/>
      </c>
      <c r="DL89" s="33" t="str">
        <f>IF($K89="Yes", IF(Indicators!Q89&lt;&gt;"", Indicators!Q89, ""), "")</f>
        <v/>
      </c>
      <c r="DM89" s="33" t="str">
        <f>IF($K89="Yes", IF(Indicators!R89&lt;&gt;"", Indicators!R89, ""), "")</f>
        <v/>
      </c>
      <c r="DN89" s="33" t="str">
        <f>IF($K89="Yes", IF(Indicators!S89&lt;&gt;"", Indicators!S89, ""), "")</f>
        <v/>
      </c>
      <c r="DO89" s="33" t="str">
        <f>IF($K89="Yes", IF(Indicators!T89&lt;&gt;"", Indicators!T89, ""), "")</f>
        <v/>
      </c>
      <c r="DP89" s="33" t="str">
        <f>IF($K89="Yes", IF(Indicators!U89&lt;&gt;"", Indicators!U89, ""), "")</f>
        <v/>
      </c>
      <c r="DQ89" s="33" t="str">
        <f>IF($K89="Yes", IF(Indicators!V89&lt;&gt;"", Indicators!V89, ""), "")</f>
        <v/>
      </c>
      <c r="DS89" s="29" t="str">
        <f>IF($K89="Yes", IF(Indicators!X89&lt;&gt;"", Indicators!X89, ""), "")</f>
        <v/>
      </c>
    </row>
    <row r="90" spans="1:123" x14ac:dyDescent="0.25">
      <c r="A90" s="56" t="str">
        <f>Indicators!A90</f>
        <v>District1022</v>
      </c>
      <c r="B90" s="56" t="str">
        <f>Indicators!B90</f>
        <v>School 1</v>
      </c>
      <c r="C90" s="57" t="str">
        <f>Indicators!D90</f>
        <v>Yes</v>
      </c>
      <c r="D90" s="64">
        <f>IF(AK90="Y", IF(Parameters!B$5="Percentile", Identification!AJ90,Identification!AI90), "")</f>
        <v>38.412017200000001</v>
      </c>
      <c r="E90" s="64" t="str">
        <f>IF(AN90="Y", IF(Parameters!B$6="Percentile", AM90, AL90), "")</f>
        <v/>
      </c>
      <c r="F90" s="57" t="str">
        <f t="shared" si="32"/>
        <v>Y</v>
      </c>
      <c r="G90" s="64" t="str">
        <f>IF(AND(F90="Y", AS90="Y"), IF(Parameters!B$7="Percentile", AR90,AQ90), "")</f>
        <v/>
      </c>
      <c r="H90" s="57" t="str">
        <f t="shared" si="33"/>
        <v>N</v>
      </c>
      <c r="I90" s="64" t="str">
        <f>IF(AND(H90="Y", AW90="Y"), IF(Parameters!B$7="Percentile", AV90,AU90), "")</f>
        <v/>
      </c>
      <c r="J90" s="65" t="str">
        <f t="shared" si="34"/>
        <v/>
      </c>
      <c r="K90" s="57" t="str">
        <f t="shared" si="35"/>
        <v>No</v>
      </c>
      <c r="L90" s="87">
        <f t="shared" si="36"/>
        <v>3</v>
      </c>
      <c r="M90" s="57" t="str">
        <f>Identification!BI90</f>
        <v>Y</v>
      </c>
      <c r="N90" s="87">
        <f t="shared" si="37"/>
        <v>2</v>
      </c>
      <c r="O90" s="88" t="str">
        <f t="shared" si="38"/>
        <v>Y</v>
      </c>
      <c r="P90" s="57">
        <f t="shared" si="39"/>
        <v>12</v>
      </c>
      <c r="Q90" s="57" t="str">
        <f t="shared" si="40"/>
        <v>Y</v>
      </c>
      <c r="R90" s="57" t="str">
        <f t="shared" si="41"/>
        <v>Yes</v>
      </c>
      <c r="S90" s="57" t="str">
        <f t="shared" si="42"/>
        <v/>
      </c>
      <c r="T90" s="57" t="str">
        <f t="shared" si="43"/>
        <v/>
      </c>
      <c r="U90" s="57" t="str">
        <f t="shared" si="44"/>
        <v/>
      </c>
      <c r="V90" s="88" t="str">
        <f t="shared" si="45"/>
        <v/>
      </c>
      <c r="W90" s="57" t="str">
        <f t="shared" si="46"/>
        <v/>
      </c>
      <c r="X90" s="91" t="str">
        <f t="shared" si="47"/>
        <v/>
      </c>
      <c r="Y90" s="58" t="str">
        <f t="shared" si="48"/>
        <v>No</v>
      </c>
      <c r="AA90" s="29" t="str">
        <f t="shared" si="49"/>
        <v>No</v>
      </c>
      <c r="AB90" s="29" t="str">
        <f t="shared" si="50"/>
        <v>Yes</v>
      </c>
      <c r="AC90" s="29" t="str">
        <f t="shared" si="51"/>
        <v>No</v>
      </c>
      <c r="AE90" s="29" t="str">
        <f t="shared" si="52"/>
        <v/>
      </c>
      <c r="AF90" s="29" t="str">
        <f t="shared" si="53"/>
        <v/>
      </c>
      <c r="AG90" s="29" t="str">
        <f t="shared" si="54"/>
        <v/>
      </c>
      <c r="AI90" s="33">
        <f>IF(C90="Yes",IF(Indicators!E90&lt;&gt;"", Indicators!E90,""),"")</f>
        <v>38.412017200000001</v>
      </c>
      <c r="AJ90" s="33">
        <f t="shared" si="55"/>
        <v>31.2</v>
      </c>
      <c r="AK90" s="62" t="str">
        <f>IF(Parameters!B$5="Percentile", IF(AJ90&lt;Parameters!C$5, "Y", "N"), IF(AI90&lt;Parameters!C$5, "Y", "N"))</f>
        <v>Y</v>
      </c>
      <c r="AL90" s="33" t="str">
        <f>IF(C90="Yes", IF(Indicators!W90&lt;&gt;"", Indicators!W90, ""),"")</f>
        <v/>
      </c>
      <c r="AM90" s="33" t="str">
        <f t="shared" si="56"/>
        <v/>
      </c>
      <c r="AN90" s="33" t="str">
        <f>IF(AL90&lt;&gt;"", IF(Parameters!B$6="Percentile", IF(AM90&lt;Parameters!C$6, "Y", "N"), IF(AL90&lt;Parameters!C$6, "Y", "N")),"")</f>
        <v/>
      </c>
      <c r="AO90" s="47" t="str">
        <f t="shared" si="57"/>
        <v>Y</v>
      </c>
      <c r="AQ90" s="33">
        <f>IF(C90="Yes", IF(Indicators!N90&lt;&gt;"", Indicators!N90,""),"")</f>
        <v>105.07246379999999</v>
      </c>
      <c r="AR90" s="33">
        <f t="shared" si="58"/>
        <v>33.5</v>
      </c>
      <c r="AS90" s="48" t="str">
        <f>IF(Parameters!B$7="Percentile", IF(AR90&lt;Parameters!C$7, "Y", "N"), IF(AQ90&lt;Parameters!C$7, "Y", "N"))</f>
        <v>N</v>
      </c>
      <c r="AU90" s="33">
        <f>IF(C90="Yes", IF(Indicators!X90&lt;&gt;"", Indicators!X90,""),"")</f>
        <v>12</v>
      </c>
      <c r="AV90" s="33">
        <f t="shared" si="59"/>
        <v>63.800000000000004</v>
      </c>
      <c r="AW90" s="48" t="str">
        <f>IF(Parameters!B$8="Percentile", IF(AV90&lt;Parameters!C$8, "Y", "N"), IF(AU90&gt;Parameters!C$8, "Y", "N"))</f>
        <v>N</v>
      </c>
      <c r="AY90" s="71" t="str">
        <f>IF(Indicators!F90&lt;&gt;"", IF(Indicators!F90&lt;Parameters!F$5, "Y", "N"), "")</f>
        <v>Y</v>
      </c>
      <c r="AZ90" s="71" t="str">
        <f>IF(Indicators!G90&lt;&gt;"", IF(Indicators!G90&lt;Parameters!G$5, "Y", "N"), "")</f>
        <v>Y</v>
      </c>
      <c r="BA90" s="71" t="str">
        <f>IF(Indicators!H90&lt;&gt;"", IF(Indicators!H90&lt;Parameters!H$5, "Y", "N"), "")</f>
        <v/>
      </c>
      <c r="BB90" s="71" t="str">
        <f>IF(Indicators!I90&lt;&gt;"", IF(Indicators!I90&lt;Parameters!I$5, "Y", "N"), "")</f>
        <v/>
      </c>
      <c r="BC90" s="71" t="str">
        <f>IF(Indicators!J90&lt;&gt;"", IF(Indicators!J90&lt;Parameters!J$5, "Y", "N"), "")</f>
        <v/>
      </c>
      <c r="BD90" s="71" t="str">
        <f>IF(Indicators!K90&lt;&gt;"", IF(Indicators!K90&lt;Parameters!K$5, "Y", "N"), "")</f>
        <v/>
      </c>
      <c r="BE90" s="71" t="str">
        <f>IF(Indicators!L90&lt;&gt;"", IF(Indicators!L90&lt;Parameters!L$5, "Y", "N"), "")</f>
        <v/>
      </c>
      <c r="BF90" s="71" t="str">
        <f>IF(Indicators!M90&lt;&gt;"", IF(Indicators!M90&lt;Parameters!M$5, "Y", "N"), "")</f>
        <v>Y</v>
      </c>
      <c r="BG90" s="29" t="str">
        <f>IF(Indicators!Q90&lt;&gt;"", IF(Indicators!Q90&lt;Parameters!H$6, "Y", "N"), "")</f>
        <v/>
      </c>
      <c r="BH90" s="29">
        <f t="shared" si="60"/>
        <v>3</v>
      </c>
      <c r="BI90" s="47" t="str">
        <f>IF(K90="No",IF(BH90&gt;=Parameters!C$12, "Y", "N"), "")</f>
        <v>Y</v>
      </c>
      <c r="BK90" s="78">
        <f>IF(AND($BI90="Y", Indicators!O90&lt;&gt;""), _xlfn.PERCENTRANK.EXC(Indicators!O$2:O$210, Indicators!O90)*100, "")</f>
        <v>20.8</v>
      </c>
      <c r="BL90" s="78">
        <f>IF(AND($BI90="Y", Indicators!P90&lt;&gt;""), _xlfn.PERCENTRANK.EXC(Indicators!P$2:P$210, Indicators!P90)*100, "")</f>
        <v>17.399999999999999</v>
      </c>
      <c r="BM90" s="78" t="str">
        <f>IF(AND($BI90="Y", Indicators!Q90&lt;&gt;""), _xlfn.PERCENTRANK.EXC(Indicators!Q$2:Q$210, Indicators!Q90)*100, "")</f>
        <v/>
      </c>
      <c r="BN90" s="78" t="str">
        <f>IF(AND($BI90="Y", Indicators!R90&lt;&gt;""), _xlfn.PERCENTRANK.EXC(Indicators!R$2:R$210, Indicators!R90)*100, "")</f>
        <v/>
      </c>
      <c r="BO90" s="78" t="str">
        <f>IF(AND($BI90="Y", Indicators!S90&lt;&gt;""), _xlfn.PERCENTRANK.EXC(Indicators!S$2:S$210, Indicators!S90)*100, "")</f>
        <v/>
      </c>
      <c r="BP90" s="78" t="str">
        <f>IF(AND($BI90="Y", Indicators!T90&lt;&gt;""), _xlfn.PERCENTRANK.EXC(Indicators!T$2:T$210, Indicators!T90)*100, "")</f>
        <v/>
      </c>
      <c r="BQ90" s="78" t="str">
        <f>IF(AND($BI90="Y", Indicators!U90&lt;&gt;""), _xlfn.PERCENTRANK.EXC(Indicators!U$2:U$210, Indicators!U90)*100, "")</f>
        <v/>
      </c>
      <c r="BR90" s="78">
        <f>IF(AND($BI90="Y", Indicators!V90&lt;&gt;""), _xlfn.PERCENTRANK.EXC(Indicators!V$2:V$210, Indicators!V90)*100, "")</f>
        <v>33.800000000000004</v>
      </c>
      <c r="BS90" s="81">
        <f t="shared" si="61"/>
        <v>2</v>
      </c>
      <c r="BT90" s="84" t="str">
        <f>IF(BI90="Y", IF(BS90&gt;=Parameters!C$13, "Y", "N"), "")</f>
        <v>Y</v>
      </c>
      <c r="BU90" s="29"/>
      <c r="BV90" s="33">
        <f>IF(BT90="Y", Indicators!X90, "")</f>
        <v>12</v>
      </c>
      <c r="BW90" s="47" t="str">
        <f>IF(BV90&lt;&gt;"", IF(BV90&gt;Parameters!C$14,"Y", "N"), "")</f>
        <v>Y</v>
      </c>
      <c r="BY90" s="72" t="str">
        <f>IF(Indicators!F90&lt;&gt;"", IF(Indicators!F90&lt;Parameters!F$18, "Y", "N"), "")</f>
        <v>N</v>
      </c>
      <c r="BZ90" s="72" t="str">
        <f>IF(Indicators!G90&lt;&gt;"", IF(Indicators!G90&lt;Parameters!G$18, "Y", "N"), "")</f>
        <v>Y</v>
      </c>
      <c r="CA90" s="72" t="str">
        <f>IF(Indicators!H90&lt;&gt;"", IF(Indicators!H90&lt;Parameters!H$18, "Y", "N"), "")</f>
        <v/>
      </c>
      <c r="CB90" s="72" t="str">
        <f>IF(Indicators!I90&lt;&gt;"", IF(Indicators!I90&lt;Parameters!I$18, "Y", "N"), "")</f>
        <v/>
      </c>
      <c r="CC90" s="72" t="str">
        <f>IF(Indicators!J90&lt;&gt;"", IF(Indicators!J90&lt;Parameters!J$18, "Y", "N"), "")</f>
        <v/>
      </c>
      <c r="CD90" s="72" t="str">
        <f>IF(Indicators!K90&lt;&gt;"", IF(Indicators!K90&lt;Parameters!K$18, "Y", "N"), "")</f>
        <v/>
      </c>
      <c r="CE90" s="72" t="str">
        <f>IF(Indicators!L90&lt;&gt;"", IF(Indicators!L90&lt;Parameters!L$18, "Y", "N"), "")</f>
        <v/>
      </c>
      <c r="CF90" s="72" t="str">
        <f>IF(Indicators!M90&lt;&gt;"", IF(Indicators!M90&lt;Parameters!M$18, "Y", "N"), "")</f>
        <v>Y</v>
      </c>
      <c r="CG90" s="29" t="str">
        <f>IF(Indicators!Q90&lt;&gt;"", IF(Indicators!Q90&lt;Parameters!H$19, "Y", "N"), "")</f>
        <v/>
      </c>
      <c r="CH90" s="29">
        <f t="shared" si="62"/>
        <v>2</v>
      </c>
      <c r="CI90" s="47" t="str">
        <f>IF(AND(K90="No",R90="No"),IF(CH90&gt;=Parameters!C$18, "Y", "N"), "")</f>
        <v/>
      </c>
      <c r="CJ90" s="29"/>
      <c r="CK90" s="29" t="str">
        <f>IF(AND($CI90="Y", Indicators!O90&lt;&gt;""), IF(Indicators!O90&lt;Parameters!F$20, "Y", "N"),"")</f>
        <v/>
      </c>
      <c r="CL90" s="29" t="str">
        <f>IF(AND($CI90="Y", Indicators!P90&lt;&gt;""), IF(Indicators!P90&lt;Parameters!G$20, "Y", "N"),"")</f>
        <v/>
      </c>
      <c r="CM90" s="29" t="str">
        <f>IF(AND($CI90="Y", Indicators!Q90&lt;&gt;""), IF(Indicators!Q90&lt;Parameters!H$20, "Y", "N"),"")</f>
        <v/>
      </c>
      <c r="CN90" s="29" t="str">
        <f>IF(AND($CI90="Y", Indicators!R90&lt;&gt;""), IF(Indicators!R90&lt;Parameters!I$20, "Y", "N"),"")</f>
        <v/>
      </c>
      <c r="CO90" s="29" t="str">
        <f>IF(AND($CI90="Y", Indicators!S90&lt;&gt;""), IF(Indicators!S90&lt;Parameters!J$20, "Y", "N"),"")</f>
        <v/>
      </c>
      <c r="CP90" s="29" t="str">
        <f>IF(AND($CI90="Y", Indicators!T90&lt;&gt;""), IF(Indicators!T90&lt;Parameters!K$20, "Y", "N"),"")</f>
        <v/>
      </c>
      <c r="CQ90" s="29" t="str">
        <f>IF(AND($CI90="Y", Indicators!U90&lt;&gt;""), IF(Indicators!U90&lt;Parameters!L$20, "Y", "N"),"")</f>
        <v/>
      </c>
      <c r="CR90" s="29" t="str">
        <f>IF(AND($CI90="Y", Indicators!V90&lt;&gt;""), IF(Indicators!V90&lt;Parameters!M$20, "Y", "N"),"")</f>
        <v/>
      </c>
      <c r="CS90" s="81" t="str">
        <f t="shared" si="63"/>
        <v/>
      </c>
      <c r="CT90" s="84" t="str">
        <f>IF(CI90="Y", IF(CS90&gt;=Parameters!C$19, "Y", "N"), "")</f>
        <v/>
      </c>
      <c r="CU90" s="29" t="str">
        <f>IF($H90="Yes",#REF!, "")</f>
        <v/>
      </c>
      <c r="CV90" s="78" t="str">
        <f>IF(CT90="Y", Indicators!X90, "")</f>
        <v/>
      </c>
      <c r="CW90" s="34" t="str">
        <f>IF(CV90&lt;&gt;"",IF(CV90&gt;Parameters!C109,"Y","N"), "")</f>
        <v/>
      </c>
      <c r="CY90" s="33" t="str">
        <f>IF($K90="Yes", IF(Indicators!F90&lt;&gt;"", Indicators!F90, ""), "")</f>
        <v/>
      </c>
      <c r="CZ90" s="33" t="str">
        <f>IF($K90="Yes", IF(Indicators!G90&lt;&gt;"", Indicators!G90, ""), "")</f>
        <v/>
      </c>
      <c r="DA90" s="33" t="str">
        <f>IF($K90="Yes", IF(Indicators!H90&lt;&gt;"", Indicators!H90, ""), "")</f>
        <v/>
      </c>
      <c r="DB90" s="33" t="str">
        <f>IF($K90="Yes", IF(Indicators!I90&lt;&gt;"", Indicators!I90, ""), "")</f>
        <v/>
      </c>
      <c r="DC90" s="33" t="str">
        <f>IF($K90="Yes", IF(Indicators!J90&lt;&gt;"", Indicators!J90, ""), "")</f>
        <v/>
      </c>
      <c r="DD90" s="33" t="str">
        <f>IF($K90="Yes", IF(Indicators!K90&lt;&gt;"", Indicators!K90, ""), "")</f>
        <v/>
      </c>
      <c r="DE90" s="33" t="str">
        <f>IF($K90="Yes", IF(Indicators!L90&lt;&gt;"", Indicators!L90, ""), "")</f>
        <v/>
      </c>
      <c r="DF90" s="33" t="str">
        <f>IF($K90="Yes", IF(Indicators!M90&lt;&gt;"", Indicators!M90, ""), "")</f>
        <v/>
      </c>
      <c r="DH90" s="33" t="str">
        <f>IF($K90="Yes", IF(Indicators!W90&lt;&gt;"", Indicators!W90, ""), "")</f>
        <v/>
      </c>
      <c r="DJ90" s="33" t="str">
        <f>IF($K90="Yes", IF(Indicators!O90&lt;&gt;"", Indicators!O90, ""), "")</f>
        <v/>
      </c>
      <c r="DK90" s="33" t="str">
        <f>IF($K90="Yes", IF(Indicators!P90&lt;&gt;"", Indicators!P90, ""), "")</f>
        <v/>
      </c>
      <c r="DL90" s="33" t="str">
        <f>IF($K90="Yes", IF(Indicators!Q90&lt;&gt;"", Indicators!Q90, ""), "")</f>
        <v/>
      </c>
      <c r="DM90" s="33" t="str">
        <f>IF($K90="Yes", IF(Indicators!R90&lt;&gt;"", Indicators!R90, ""), "")</f>
        <v/>
      </c>
      <c r="DN90" s="33" t="str">
        <f>IF($K90="Yes", IF(Indicators!S90&lt;&gt;"", Indicators!S90, ""), "")</f>
        <v/>
      </c>
      <c r="DO90" s="33" t="str">
        <f>IF($K90="Yes", IF(Indicators!T90&lt;&gt;"", Indicators!T90, ""), "")</f>
        <v/>
      </c>
      <c r="DP90" s="33" t="str">
        <f>IF($K90="Yes", IF(Indicators!U90&lt;&gt;"", Indicators!U90, ""), "")</f>
        <v/>
      </c>
      <c r="DQ90" s="33" t="str">
        <f>IF($K90="Yes", IF(Indicators!V90&lt;&gt;"", Indicators!V90, ""), "")</f>
        <v/>
      </c>
      <c r="DS90" s="29" t="str">
        <f>IF($K90="Yes", IF(Indicators!X90&lt;&gt;"", Indicators!X90, ""), "")</f>
        <v/>
      </c>
    </row>
    <row r="91" spans="1:123" x14ac:dyDescent="0.25">
      <c r="A91" s="56" t="str">
        <f>Indicators!A91</f>
        <v>District1022</v>
      </c>
      <c r="B91" s="56" t="str">
        <f>Indicators!B91</f>
        <v>School 2</v>
      </c>
      <c r="C91" s="57" t="str">
        <f>Indicators!D91</f>
        <v>Yes</v>
      </c>
      <c r="D91" s="64" t="str">
        <f>IF(AK91="Y", IF(Parameters!B$5="Percentile", Identification!AJ91,Identification!AI91), "")</f>
        <v/>
      </c>
      <c r="E91" s="64" t="str">
        <f>IF(AN91="Y", IF(Parameters!B$6="Percentile", AM91, AL91), "")</f>
        <v/>
      </c>
      <c r="F91" s="57" t="str">
        <f t="shared" si="32"/>
        <v>N</v>
      </c>
      <c r="G91" s="64" t="str">
        <f>IF(AND(F91="Y", AS91="Y"), IF(Parameters!B$7="Percentile", AR91,AQ91), "")</f>
        <v/>
      </c>
      <c r="H91" s="57" t="str">
        <f t="shared" si="33"/>
        <v/>
      </c>
      <c r="I91" s="64" t="str">
        <f>IF(AND(H91="Y", AW91="Y"), IF(Parameters!B$7="Percentile", AV91,AU91), "")</f>
        <v/>
      </c>
      <c r="J91" s="65" t="str">
        <f t="shared" si="34"/>
        <v/>
      </c>
      <c r="K91" s="57" t="str">
        <f t="shared" si="35"/>
        <v>No</v>
      </c>
      <c r="L91" s="87" t="str">
        <f t="shared" si="36"/>
        <v/>
      </c>
      <c r="M91" s="57" t="str">
        <f>Identification!BI91</f>
        <v>N</v>
      </c>
      <c r="N91" s="87" t="str">
        <f t="shared" si="37"/>
        <v/>
      </c>
      <c r="O91" s="88" t="str">
        <f t="shared" si="38"/>
        <v/>
      </c>
      <c r="P91" s="57" t="str">
        <f t="shared" si="39"/>
        <v/>
      </c>
      <c r="Q91" s="57" t="str">
        <f t="shared" si="40"/>
        <v/>
      </c>
      <c r="R91" s="57" t="str">
        <f t="shared" si="41"/>
        <v>No</v>
      </c>
      <c r="S91" s="57" t="str">
        <f t="shared" si="42"/>
        <v/>
      </c>
      <c r="T91" s="57" t="str">
        <f t="shared" si="43"/>
        <v>N</v>
      </c>
      <c r="U91" s="57" t="str">
        <f t="shared" si="44"/>
        <v/>
      </c>
      <c r="V91" s="88" t="str">
        <f t="shared" si="45"/>
        <v/>
      </c>
      <c r="W91" s="57" t="str">
        <f t="shared" si="46"/>
        <v/>
      </c>
      <c r="X91" s="91" t="str">
        <f t="shared" si="47"/>
        <v/>
      </c>
      <c r="Y91" s="58" t="str">
        <f t="shared" si="48"/>
        <v>No</v>
      </c>
      <c r="AA91" s="29" t="str">
        <f t="shared" si="49"/>
        <v>No</v>
      </c>
      <c r="AB91" s="29" t="str">
        <f t="shared" si="50"/>
        <v>No</v>
      </c>
      <c r="AC91" s="29" t="str">
        <f t="shared" si="51"/>
        <v>No</v>
      </c>
      <c r="AE91" s="29" t="str">
        <f t="shared" si="52"/>
        <v/>
      </c>
      <c r="AF91" s="29" t="str">
        <f t="shared" si="53"/>
        <v/>
      </c>
      <c r="AG91" s="29" t="str">
        <f t="shared" si="54"/>
        <v/>
      </c>
      <c r="AI91" s="33">
        <f>IF(C91="Yes",IF(Indicators!E91&lt;&gt;"", Indicators!E91,""),"")</f>
        <v>59.090909099999998</v>
      </c>
      <c r="AJ91" s="33">
        <f t="shared" si="55"/>
        <v>89.7</v>
      </c>
      <c r="AK91" s="62" t="str">
        <f>IF(Parameters!B$5="Percentile", IF(AJ91&lt;Parameters!C$5, "Y", "N"), IF(AI91&lt;Parameters!C$5, "Y", "N"))</f>
        <v>N</v>
      </c>
      <c r="AL91" s="33" t="str">
        <f>IF(C91="Yes", IF(Indicators!W91&lt;&gt;"", Indicators!W91, ""),"")</f>
        <v/>
      </c>
      <c r="AM91" s="33" t="str">
        <f t="shared" si="56"/>
        <v/>
      </c>
      <c r="AN91" s="33" t="str">
        <f>IF(AL91&lt;&gt;"", IF(Parameters!B$6="Percentile", IF(AM91&lt;Parameters!C$6, "Y", "N"), IF(AL91&lt;Parameters!C$6, "Y", "N")),"")</f>
        <v/>
      </c>
      <c r="AO91" s="47" t="str">
        <f t="shared" si="57"/>
        <v>N</v>
      </c>
      <c r="AQ91" s="33">
        <f>IF(C91="Yes", IF(Indicators!N91&lt;&gt;"", Indicators!N91,""),"")</f>
        <v>121.1267606</v>
      </c>
      <c r="AR91" s="33">
        <f t="shared" si="58"/>
        <v>74.599999999999994</v>
      </c>
      <c r="AS91" s="48" t="str">
        <f>IF(Parameters!B$7="Percentile", IF(AR91&lt;Parameters!C$7, "Y", "N"), IF(AQ91&lt;Parameters!C$7, "Y", "N"))</f>
        <v>N</v>
      </c>
      <c r="AU91" s="33">
        <f>IF(C91="Yes", IF(Indicators!X91&lt;&gt;"", Indicators!X91,""),"")</f>
        <v>6.19</v>
      </c>
      <c r="AV91" s="33">
        <f t="shared" si="59"/>
        <v>95.4</v>
      </c>
      <c r="AW91" s="48" t="str">
        <f>IF(Parameters!B$8="Percentile", IF(AV91&lt;Parameters!C$8, "Y", "N"), IF(AU91&gt;Parameters!C$8, "Y", "N"))</f>
        <v>N</v>
      </c>
      <c r="AY91" s="71" t="str">
        <f>IF(Indicators!F91&lt;&gt;"", IF(Indicators!F91&lt;Parameters!F$5, "Y", "N"), "")</f>
        <v>N</v>
      </c>
      <c r="AZ91" s="71" t="str">
        <f>IF(Indicators!G91&lt;&gt;"", IF(Indicators!G91&lt;Parameters!G$5, "Y", "N"), "")</f>
        <v>N</v>
      </c>
      <c r="BA91" s="71" t="str">
        <f>IF(Indicators!H91&lt;&gt;"", IF(Indicators!H91&lt;Parameters!H$5, "Y", "N"), "")</f>
        <v/>
      </c>
      <c r="BB91" s="71" t="str">
        <f>IF(Indicators!I91&lt;&gt;"", IF(Indicators!I91&lt;Parameters!I$5, "Y", "N"), "")</f>
        <v/>
      </c>
      <c r="BC91" s="71" t="str">
        <f>IF(Indicators!J91&lt;&gt;"", IF(Indicators!J91&lt;Parameters!J$5, "Y", "N"), "")</f>
        <v/>
      </c>
      <c r="BD91" s="71" t="str">
        <f>IF(Indicators!K91&lt;&gt;"", IF(Indicators!K91&lt;Parameters!K$5, "Y", "N"), "")</f>
        <v/>
      </c>
      <c r="BE91" s="71" t="str">
        <f>IF(Indicators!L91&lt;&gt;"", IF(Indicators!L91&lt;Parameters!L$5, "Y", "N"), "")</f>
        <v/>
      </c>
      <c r="BF91" s="71" t="str">
        <f>IF(Indicators!M91&lt;&gt;"", IF(Indicators!M91&lt;Parameters!M$5, "Y", "N"), "")</f>
        <v>N</v>
      </c>
      <c r="BG91" s="29" t="str">
        <f>IF(Indicators!Q91&lt;&gt;"", IF(Indicators!Q91&lt;Parameters!H$6, "Y", "N"), "")</f>
        <v/>
      </c>
      <c r="BH91" s="29">
        <f t="shared" si="60"/>
        <v>0</v>
      </c>
      <c r="BI91" s="47" t="str">
        <f>IF(K91="No",IF(BH91&gt;=Parameters!C$12, "Y", "N"), "")</f>
        <v>N</v>
      </c>
      <c r="BK91" s="78" t="str">
        <f>IF(AND($BI91="Y", Indicators!O91&lt;&gt;""), _xlfn.PERCENTRANK.EXC(Indicators!O$2:O$210, Indicators!O91)*100, "")</f>
        <v/>
      </c>
      <c r="BL91" s="78" t="str">
        <f>IF(AND($BI91="Y", Indicators!P91&lt;&gt;""), _xlfn.PERCENTRANK.EXC(Indicators!P$2:P$210, Indicators!P91)*100, "")</f>
        <v/>
      </c>
      <c r="BM91" s="78" t="str">
        <f>IF(AND($BI91="Y", Indicators!Q91&lt;&gt;""), _xlfn.PERCENTRANK.EXC(Indicators!Q$2:Q$210, Indicators!Q91)*100, "")</f>
        <v/>
      </c>
      <c r="BN91" s="78" t="str">
        <f>IF(AND($BI91="Y", Indicators!R91&lt;&gt;""), _xlfn.PERCENTRANK.EXC(Indicators!R$2:R$210, Indicators!R91)*100, "")</f>
        <v/>
      </c>
      <c r="BO91" s="78" t="str">
        <f>IF(AND($BI91="Y", Indicators!S91&lt;&gt;""), _xlfn.PERCENTRANK.EXC(Indicators!S$2:S$210, Indicators!S91)*100, "")</f>
        <v/>
      </c>
      <c r="BP91" s="78" t="str">
        <f>IF(AND($BI91="Y", Indicators!T91&lt;&gt;""), _xlfn.PERCENTRANK.EXC(Indicators!T$2:T$210, Indicators!T91)*100, "")</f>
        <v/>
      </c>
      <c r="BQ91" s="78" t="str">
        <f>IF(AND($BI91="Y", Indicators!U91&lt;&gt;""), _xlfn.PERCENTRANK.EXC(Indicators!U$2:U$210, Indicators!U91)*100, "")</f>
        <v/>
      </c>
      <c r="BR91" s="78" t="str">
        <f>IF(AND($BI91="Y", Indicators!V91&lt;&gt;""), _xlfn.PERCENTRANK.EXC(Indicators!V$2:V$210, Indicators!V91)*100, "")</f>
        <v/>
      </c>
      <c r="BS91" s="81" t="str">
        <f t="shared" si="61"/>
        <v/>
      </c>
      <c r="BT91" s="84" t="str">
        <f>IF(BI91="Y", IF(BS91&gt;=Parameters!C$13, "Y", "N"), "")</f>
        <v/>
      </c>
      <c r="BU91" s="29"/>
      <c r="BV91" s="33" t="str">
        <f>IF(BT91="Y", Indicators!X91, "")</f>
        <v/>
      </c>
      <c r="BW91" s="47" t="str">
        <f>IF(BV91&lt;&gt;"", IF(BV91&gt;Parameters!C$14,"Y", "N"), "")</f>
        <v/>
      </c>
      <c r="BY91" s="72" t="str">
        <f>IF(Indicators!F91&lt;&gt;"", IF(Indicators!F91&lt;Parameters!F$18, "Y", "N"), "")</f>
        <v>N</v>
      </c>
      <c r="BZ91" s="72" t="str">
        <f>IF(Indicators!G91&lt;&gt;"", IF(Indicators!G91&lt;Parameters!G$18, "Y", "N"), "")</f>
        <v>N</v>
      </c>
      <c r="CA91" s="72" t="str">
        <f>IF(Indicators!H91&lt;&gt;"", IF(Indicators!H91&lt;Parameters!H$18, "Y", "N"), "")</f>
        <v/>
      </c>
      <c r="CB91" s="72" t="str">
        <f>IF(Indicators!I91&lt;&gt;"", IF(Indicators!I91&lt;Parameters!I$18, "Y", "N"), "")</f>
        <v/>
      </c>
      <c r="CC91" s="72" t="str">
        <f>IF(Indicators!J91&lt;&gt;"", IF(Indicators!J91&lt;Parameters!J$18, "Y", "N"), "")</f>
        <v/>
      </c>
      <c r="CD91" s="72" t="str">
        <f>IF(Indicators!K91&lt;&gt;"", IF(Indicators!K91&lt;Parameters!K$18, "Y", "N"), "")</f>
        <v/>
      </c>
      <c r="CE91" s="72" t="str">
        <f>IF(Indicators!L91&lt;&gt;"", IF(Indicators!L91&lt;Parameters!L$18, "Y", "N"), "")</f>
        <v/>
      </c>
      <c r="CF91" s="72" t="str">
        <f>IF(Indicators!M91&lt;&gt;"", IF(Indicators!M91&lt;Parameters!M$18, "Y", "N"), "")</f>
        <v>N</v>
      </c>
      <c r="CG91" s="29" t="str">
        <f>IF(Indicators!Q91&lt;&gt;"", IF(Indicators!Q91&lt;Parameters!H$19, "Y", "N"), "")</f>
        <v/>
      </c>
      <c r="CH91" s="29">
        <f t="shared" si="62"/>
        <v>0</v>
      </c>
      <c r="CI91" s="47" t="str">
        <f>IF(AND(K91="No",R91="No"),IF(CH91&gt;=Parameters!C$18, "Y", "N"), "")</f>
        <v>N</v>
      </c>
      <c r="CJ91" s="29"/>
      <c r="CK91" s="29" t="str">
        <f>IF(AND($CI91="Y", Indicators!O91&lt;&gt;""), IF(Indicators!O91&lt;Parameters!F$20, "Y", "N"),"")</f>
        <v/>
      </c>
      <c r="CL91" s="29" t="str">
        <f>IF(AND($CI91="Y", Indicators!P91&lt;&gt;""), IF(Indicators!P91&lt;Parameters!G$20, "Y", "N"),"")</f>
        <v/>
      </c>
      <c r="CM91" s="29" t="str">
        <f>IF(AND($CI91="Y", Indicators!Q91&lt;&gt;""), IF(Indicators!Q91&lt;Parameters!H$20, "Y", "N"),"")</f>
        <v/>
      </c>
      <c r="CN91" s="29" t="str">
        <f>IF(AND($CI91="Y", Indicators!R91&lt;&gt;""), IF(Indicators!R91&lt;Parameters!I$20, "Y", "N"),"")</f>
        <v/>
      </c>
      <c r="CO91" s="29" t="str">
        <f>IF(AND($CI91="Y", Indicators!S91&lt;&gt;""), IF(Indicators!S91&lt;Parameters!J$20, "Y", "N"),"")</f>
        <v/>
      </c>
      <c r="CP91" s="29" t="str">
        <f>IF(AND($CI91="Y", Indicators!T91&lt;&gt;""), IF(Indicators!T91&lt;Parameters!K$20, "Y", "N"),"")</f>
        <v/>
      </c>
      <c r="CQ91" s="29" t="str">
        <f>IF(AND($CI91="Y", Indicators!U91&lt;&gt;""), IF(Indicators!U91&lt;Parameters!L$20, "Y", "N"),"")</f>
        <v/>
      </c>
      <c r="CR91" s="29" t="str">
        <f>IF(AND($CI91="Y", Indicators!V91&lt;&gt;""), IF(Indicators!V91&lt;Parameters!M$20, "Y", "N"),"")</f>
        <v/>
      </c>
      <c r="CS91" s="81" t="str">
        <f t="shared" si="63"/>
        <v/>
      </c>
      <c r="CT91" s="84" t="str">
        <f>IF(CI91="Y", IF(CS91&gt;=Parameters!C$19, "Y", "N"), "")</f>
        <v/>
      </c>
      <c r="CU91" s="29" t="str">
        <f>IF($H91="Yes",#REF!, "")</f>
        <v/>
      </c>
      <c r="CV91" s="78" t="str">
        <f>IF(CT91="Y", Indicators!X91, "")</f>
        <v/>
      </c>
      <c r="CW91" s="34" t="str">
        <f>IF(CV91&lt;&gt;"",IF(CV91&gt;Parameters!C110,"Y","N"), "")</f>
        <v/>
      </c>
      <c r="CY91" s="33" t="str">
        <f>IF($K91="Yes", IF(Indicators!F91&lt;&gt;"", Indicators!F91, ""), "")</f>
        <v/>
      </c>
      <c r="CZ91" s="33" t="str">
        <f>IF($K91="Yes", IF(Indicators!G91&lt;&gt;"", Indicators!G91, ""), "")</f>
        <v/>
      </c>
      <c r="DA91" s="33" t="str">
        <f>IF($K91="Yes", IF(Indicators!H91&lt;&gt;"", Indicators!H91, ""), "")</f>
        <v/>
      </c>
      <c r="DB91" s="33" t="str">
        <f>IF($K91="Yes", IF(Indicators!I91&lt;&gt;"", Indicators!I91, ""), "")</f>
        <v/>
      </c>
      <c r="DC91" s="33" t="str">
        <f>IF($K91="Yes", IF(Indicators!J91&lt;&gt;"", Indicators!J91, ""), "")</f>
        <v/>
      </c>
      <c r="DD91" s="33" t="str">
        <f>IF($K91="Yes", IF(Indicators!K91&lt;&gt;"", Indicators!K91, ""), "")</f>
        <v/>
      </c>
      <c r="DE91" s="33" t="str">
        <f>IF($K91="Yes", IF(Indicators!L91&lt;&gt;"", Indicators!L91, ""), "")</f>
        <v/>
      </c>
      <c r="DF91" s="33" t="str">
        <f>IF($K91="Yes", IF(Indicators!M91&lt;&gt;"", Indicators!M91, ""), "")</f>
        <v/>
      </c>
      <c r="DH91" s="33" t="str">
        <f>IF($K91="Yes", IF(Indicators!W91&lt;&gt;"", Indicators!W91, ""), "")</f>
        <v/>
      </c>
      <c r="DJ91" s="33" t="str">
        <f>IF($K91="Yes", IF(Indicators!O91&lt;&gt;"", Indicators!O91, ""), "")</f>
        <v/>
      </c>
      <c r="DK91" s="33" t="str">
        <f>IF($K91="Yes", IF(Indicators!P91&lt;&gt;"", Indicators!P91, ""), "")</f>
        <v/>
      </c>
      <c r="DL91" s="33" t="str">
        <f>IF($K91="Yes", IF(Indicators!Q91&lt;&gt;"", Indicators!Q91, ""), "")</f>
        <v/>
      </c>
      <c r="DM91" s="33" t="str">
        <f>IF($K91="Yes", IF(Indicators!R91&lt;&gt;"", Indicators!R91, ""), "")</f>
        <v/>
      </c>
      <c r="DN91" s="33" t="str">
        <f>IF($K91="Yes", IF(Indicators!S91&lt;&gt;"", Indicators!S91, ""), "")</f>
        <v/>
      </c>
      <c r="DO91" s="33" t="str">
        <f>IF($K91="Yes", IF(Indicators!T91&lt;&gt;"", Indicators!T91, ""), "")</f>
        <v/>
      </c>
      <c r="DP91" s="33" t="str">
        <f>IF($K91="Yes", IF(Indicators!U91&lt;&gt;"", Indicators!U91, ""), "")</f>
        <v/>
      </c>
      <c r="DQ91" s="33" t="str">
        <f>IF($K91="Yes", IF(Indicators!V91&lt;&gt;"", Indicators!V91, ""), "")</f>
        <v/>
      </c>
      <c r="DS91" s="29" t="str">
        <f>IF($K91="Yes", IF(Indicators!X91&lt;&gt;"", Indicators!X91, ""), "")</f>
        <v/>
      </c>
    </row>
    <row r="92" spans="1:123" x14ac:dyDescent="0.25">
      <c r="A92" s="56" t="str">
        <f>Indicators!A92</f>
        <v>District1022</v>
      </c>
      <c r="B92" s="56" t="str">
        <f>Indicators!B92</f>
        <v>School 3</v>
      </c>
      <c r="C92" s="57" t="str">
        <f>Indicators!D92</f>
        <v>Yes</v>
      </c>
      <c r="D92" s="64">
        <f>IF(AK92="Y", IF(Parameters!B$5="Percentile", Identification!AJ92,Identification!AI92), "")</f>
        <v>46.572104000000003</v>
      </c>
      <c r="E92" s="64" t="str">
        <f>IF(AN92="Y", IF(Parameters!B$6="Percentile", AM92, AL92), "")</f>
        <v/>
      </c>
      <c r="F92" s="57" t="str">
        <f t="shared" si="32"/>
        <v>Y</v>
      </c>
      <c r="G92" s="64" t="str">
        <f>IF(AND(F92="Y", AS92="Y"), IF(Parameters!B$7="Percentile", AR92,AQ92), "")</f>
        <v/>
      </c>
      <c r="H92" s="57" t="str">
        <f t="shared" si="33"/>
        <v>N</v>
      </c>
      <c r="I92" s="64" t="str">
        <f>IF(AND(H92="Y", AW92="Y"), IF(Parameters!B$7="Percentile", AV92,AU92), "")</f>
        <v/>
      </c>
      <c r="J92" s="65" t="str">
        <f t="shared" si="34"/>
        <v/>
      </c>
      <c r="K92" s="57" t="str">
        <f t="shared" si="35"/>
        <v>No</v>
      </c>
      <c r="L92" s="87">
        <f t="shared" si="36"/>
        <v>2</v>
      </c>
      <c r="M92" s="57" t="str">
        <f>Identification!BI92</f>
        <v>Y</v>
      </c>
      <c r="N92" s="87" t="str">
        <f t="shared" si="37"/>
        <v/>
      </c>
      <c r="O92" s="88" t="str">
        <f t="shared" si="38"/>
        <v>N</v>
      </c>
      <c r="P92" s="57" t="str">
        <f t="shared" si="39"/>
        <v/>
      </c>
      <c r="Q92" s="57" t="str">
        <f t="shared" si="40"/>
        <v/>
      </c>
      <c r="R92" s="57" t="str">
        <f t="shared" si="41"/>
        <v>No</v>
      </c>
      <c r="S92" s="57" t="str">
        <f t="shared" si="42"/>
        <v/>
      </c>
      <c r="T92" s="57" t="str">
        <f t="shared" si="43"/>
        <v>N</v>
      </c>
      <c r="U92" s="57" t="str">
        <f t="shared" si="44"/>
        <v/>
      </c>
      <c r="V92" s="88" t="str">
        <f t="shared" si="45"/>
        <v/>
      </c>
      <c r="W92" s="57" t="str">
        <f t="shared" si="46"/>
        <v/>
      </c>
      <c r="X92" s="91" t="str">
        <f t="shared" si="47"/>
        <v/>
      </c>
      <c r="Y92" s="58" t="str">
        <f t="shared" si="48"/>
        <v>No</v>
      </c>
      <c r="AA92" s="29" t="str">
        <f t="shared" si="49"/>
        <v>No</v>
      </c>
      <c r="AB92" s="29" t="str">
        <f t="shared" si="50"/>
        <v>No</v>
      </c>
      <c r="AC92" s="29" t="str">
        <f t="shared" si="51"/>
        <v>No</v>
      </c>
      <c r="AE92" s="29" t="str">
        <f t="shared" si="52"/>
        <v/>
      </c>
      <c r="AF92" s="29" t="str">
        <f t="shared" si="53"/>
        <v/>
      </c>
      <c r="AG92" s="29" t="str">
        <f t="shared" si="54"/>
        <v/>
      </c>
      <c r="AI92" s="33">
        <f>IF(C92="Yes",IF(Indicators!E92&lt;&gt;"", Indicators!E92,""),"")</f>
        <v>46.572104000000003</v>
      </c>
      <c r="AJ92" s="33">
        <f t="shared" si="55"/>
        <v>55.1</v>
      </c>
      <c r="AK92" s="62" t="str">
        <f>IF(Parameters!B$5="Percentile", IF(AJ92&lt;Parameters!C$5, "Y", "N"), IF(AI92&lt;Parameters!C$5, "Y", "N"))</f>
        <v>Y</v>
      </c>
      <c r="AL92" s="33" t="str">
        <f>IF(C92="Yes", IF(Indicators!W92&lt;&gt;"", Indicators!W92, ""),"")</f>
        <v/>
      </c>
      <c r="AM92" s="33" t="str">
        <f t="shared" si="56"/>
        <v/>
      </c>
      <c r="AN92" s="33" t="str">
        <f>IF(AL92&lt;&gt;"", IF(Parameters!B$6="Percentile", IF(AM92&lt;Parameters!C$6, "Y", "N"), IF(AL92&lt;Parameters!C$6, "Y", "N")),"")</f>
        <v/>
      </c>
      <c r="AO92" s="47" t="str">
        <f t="shared" si="57"/>
        <v>Y</v>
      </c>
      <c r="AQ92" s="33">
        <f>IF(C92="Yes", IF(Indicators!N92&lt;&gt;"", Indicators!N92,""),"")</f>
        <v>110.3403141</v>
      </c>
      <c r="AR92" s="33">
        <f t="shared" si="58"/>
        <v>48.6</v>
      </c>
      <c r="AS92" s="48" t="str">
        <f>IF(Parameters!B$7="Percentile", IF(AR92&lt;Parameters!C$7, "Y", "N"), IF(AQ92&lt;Parameters!C$7, "Y", "N"))</f>
        <v>N</v>
      </c>
      <c r="AU92" s="33">
        <f>IF(C92="Yes", IF(Indicators!X92&lt;&gt;"", Indicators!X92,""),"")</f>
        <v>9.82</v>
      </c>
      <c r="AV92" s="33">
        <f t="shared" si="59"/>
        <v>79.2</v>
      </c>
      <c r="AW92" s="48" t="str">
        <f>IF(Parameters!B$8="Percentile", IF(AV92&lt;Parameters!C$8, "Y", "N"), IF(AU92&gt;Parameters!C$8, "Y", "N"))</f>
        <v>N</v>
      </c>
      <c r="AY92" s="71" t="str">
        <f>IF(Indicators!F92&lt;&gt;"", IF(Indicators!F92&lt;Parameters!F$5, "Y", "N"), "")</f>
        <v>Y</v>
      </c>
      <c r="AZ92" s="71" t="str">
        <f>IF(Indicators!G92&lt;&gt;"", IF(Indicators!G92&lt;Parameters!G$5, "Y", "N"), "")</f>
        <v>N</v>
      </c>
      <c r="BA92" s="71" t="str">
        <f>IF(Indicators!H92&lt;&gt;"", IF(Indicators!H92&lt;Parameters!H$5, "Y", "N"), "")</f>
        <v/>
      </c>
      <c r="BB92" s="71" t="str">
        <f>IF(Indicators!I92&lt;&gt;"", IF(Indicators!I92&lt;Parameters!I$5, "Y", "N"), "")</f>
        <v/>
      </c>
      <c r="BC92" s="71" t="str">
        <f>IF(Indicators!J92&lt;&gt;"", IF(Indicators!J92&lt;Parameters!J$5, "Y", "N"), "")</f>
        <v/>
      </c>
      <c r="BD92" s="71" t="str">
        <f>IF(Indicators!K92&lt;&gt;"", IF(Indicators!K92&lt;Parameters!K$5, "Y", "N"), "")</f>
        <v/>
      </c>
      <c r="BE92" s="71" t="str">
        <f>IF(Indicators!L92&lt;&gt;"", IF(Indicators!L92&lt;Parameters!L$5, "Y", "N"), "")</f>
        <v/>
      </c>
      <c r="BF92" s="71" t="str">
        <f>IF(Indicators!M92&lt;&gt;"", IF(Indicators!M92&lt;Parameters!M$5, "Y", "N"), "")</f>
        <v>Y</v>
      </c>
      <c r="BG92" s="29" t="str">
        <f>IF(Indicators!Q92&lt;&gt;"", IF(Indicators!Q92&lt;Parameters!H$6, "Y", "N"), "")</f>
        <v/>
      </c>
      <c r="BH92" s="29">
        <f t="shared" si="60"/>
        <v>2</v>
      </c>
      <c r="BI92" s="47" t="str">
        <f>IF(K92="No",IF(BH92&gt;=Parameters!C$12, "Y", "N"), "")</f>
        <v>Y</v>
      </c>
      <c r="BK92" s="78">
        <f>IF(AND($BI92="Y", Indicators!O92&lt;&gt;""), _xlfn.PERCENTRANK.EXC(Indicators!O$2:O$210, Indicators!O92)*100, "")</f>
        <v>32.200000000000003</v>
      </c>
      <c r="BL92" s="78">
        <f>IF(AND($BI92="Y", Indicators!P92&lt;&gt;""), _xlfn.PERCENTRANK.EXC(Indicators!P$2:P$210, Indicators!P92)*100, "")</f>
        <v>55.7</v>
      </c>
      <c r="BM92" s="78" t="str">
        <f>IF(AND($BI92="Y", Indicators!Q92&lt;&gt;""), _xlfn.PERCENTRANK.EXC(Indicators!Q$2:Q$210, Indicators!Q92)*100, "")</f>
        <v/>
      </c>
      <c r="BN92" s="78" t="str">
        <f>IF(AND($BI92="Y", Indicators!R92&lt;&gt;""), _xlfn.PERCENTRANK.EXC(Indicators!R$2:R$210, Indicators!R92)*100, "")</f>
        <v/>
      </c>
      <c r="BO92" s="78" t="str">
        <f>IF(AND($BI92="Y", Indicators!S92&lt;&gt;""), _xlfn.PERCENTRANK.EXC(Indicators!S$2:S$210, Indicators!S92)*100, "")</f>
        <v/>
      </c>
      <c r="BP92" s="78" t="str">
        <f>IF(AND($BI92="Y", Indicators!T92&lt;&gt;""), _xlfn.PERCENTRANK.EXC(Indicators!T$2:T$210, Indicators!T92)*100, "")</f>
        <v/>
      </c>
      <c r="BQ92" s="78" t="str">
        <f>IF(AND($BI92="Y", Indicators!U92&lt;&gt;""), _xlfn.PERCENTRANK.EXC(Indicators!U$2:U$210, Indicators!U92)*100, "")</f>
        <v/>
      </c>
      <c r="BR92" s="78">
        <f>IF(AND($BI92="Y", Indicators!V92&lt;&gt;""), _xlfn.PERCENTRANK.EXC(Indicators!V$2:V$210, Indicators!V92)*100, "")</f>
        <v>49.2</v>
      </c>
      <c r="BS92" s="81">
        <f t="shared" si="61"/>
        <v>0</v>
      </c>
      <c r="BT92" s="84" t="str">
        <f>IF(BI92="Y", IF(BS92&gt;=Parameters!C$13, "Y", "N"), "")</f>
        <v>N</v>
      </c>
      <c r="BU92" s="29"/>
      <c r="BV92" s="33" t="str">
        <f>IF(BT92="Y", Indicators!X92, "")</f>
        <v/>
      </c>
      <c r="BW92" s="47" t="str">
        <f>IF(BV92&lt;&gt;"", IF(BV92&gt;Parameters!C$14,"Y", "N"), "")</f>
        <v/>
      </c>
      <c r="BY92" s="72" t="str">
        <f>IF(Indicators!F92&lt;&gt;"", IF(Indicators!F92&lt;Parameters!F$18, "Y", "N"), "")</f>
        <v>N</v>
      </c>
      <c r="BZ92" s="72" t="str">
        <f>IF(Indicators!G92&lt;&gt;"", IF(Indicators!G92&lt;Parameters!G$18, "Y", "N"), "")</f>
        <v>N</v>
      </c>
      <c r="CA92" s="72" t="str">
        <f>IF(Indicators!H92&lt;&gt;"", IF(Indicators!H92&lt;Parameters!H$18, "Y", "N"), "")</f>
        <v/>
      </c>
      <c r="CB92" s="72" t="str">
        <f>IF(Indicators!I92&lt;&gt;"", IF(Indicators!I92&lt;Parameters!I$18, "Y", "N"), "")</f>
        <v/>
      </c>
      <c r="CC92" s="72" t="str">
        <f>IF(Indicators!J92&lt;&gt;"", IF(Indicators!J92&lt;Parameters!J$18, "Y", "N"), "")</f>
        <v/>
      </c>
      <c r="CD92" s="72" t="str">
        <f>IF(Indicators!K92&lt;&gt;"", IF(Indicators!K92&lt;Parameters!K$18, "Y", "N"), "")</f>
        <v/>
      </c>
      <c r="CE92" s="72" t="str">
        <f>IF(Indicators!L92&lt;&gt;"", IF(Indicators!L92&lt;Parameters!L$18, "Y", "N"), "")</f>
        <v/>
      </c>
      <c r="CF92" s="72" t="str">
        <f>IF(Indicators!M92&lt;&gt;"", IF(Indicators!M92&lt;Parameters!M$18, "Y", "N"), "")</f>
        <v>N</v>
      </c>
      <c r="CG92" s="29" t="str">
        <f>IF(Indicators!Q92&lt;&gt;"", IF(Indicators!Q92&lt;Parameters!H$19, "Y", "N"), "")</f>
        <v/>
      </c>
      <c r="CH92" s="29">
        <f t="shared" si="62"/>
        <v>0</v>
      </c>
      <c r="CI92" s="47" t="str">
        <f>IF(AND(K92="No",R92="No"),IF(CH92&gt;=Parameters!C$18, "Y", "N"), "")</f>
        <v>N</v>
      </c>
      <c r="CJ92" s="29"/>
      <c r="CK92" s="29" t="str">
        <f>IF(AND($CI92="Y", Indicators!O92&lt;&gt;""), IF(Indicators!O92&lt;Parameters!F$20, "Y", "N"),"")</f>
        <v/>
      </c>
      <c r="CL92" s="29" t="str">
        <f>IF(AND($CI92="Y", Indicators!P92&lt;&gt;""), IF(Indicators!P92&lt;Parameters!G$20, "Y", "N"),"")</f>
        <v/>
      </c>
      <c r="CM92" s="29" t="str">
        <f>IF(AND($CI92="Y", Indicators!Q92&lt;&gt;""), IF(Indicators!Q92&lt;Parameters!H$20, "Y", "N"),"")</f>
        <v/>
      </c>
      <c r="CN92" s="29" t="str">
        <f>IF(AND($CI92="Y", Indicators!R92&lt;&gt;""), IF(Indicators!R92&lt;Parameters!I$20, "Y", "N"),"")</f>
        <v/>
      </c>
      <c r="CO92" s="29" t="str">
        <f>IF(AND($CI92="Y", Indicators!S92&lt;&gt;""), IF(Indicators!S92&lt;Parameters!J$20, "Y", "N"),"")</f>
        <v/>
      </c>
      <c r="CP92" s="29" t="str">
        <f>IF(AND($CI92="Y", Indicators!T92&lt;&gt;""), IF(Indicators!T92&lt;Parameters!K$20, "Y", "N"),"")</f>
        <v/>
      </c>
      <c r="CQ92" s="29" t="str">
        <f>IF(AND($CI92="Y", Indicators!U92&lt;&gt;""), IF(Indicators!U92&lt;Parameters!L$20, "Y", "N"),"")</f>
        <v/>
      </c>
      <c r="CR92" s="29" t="str">
        <f>IF(AND($CI92="Y", Indicators!V92&lt;&gt;""), IF(Indicators!V92&lt;Parameters!M$20, "Y", "N"),"")</f>
        <v/>
      </c>
      <c r="CS92" s="81" t="str">
        <f t="shared" si="63"/>
        <v/>
      </c>
      <c r="CT92" s="84" t="str">
        <f>IF(CI92="Y", IF(CS92&gt;=Parameters!C$19, "Y", "N"), "")</f>
        <v/>
      </c>
      <c r="CU92" s="29" t="str">
        <f>IF($H92="Yes",#REF!, "")</f>
        <v/>
      </c>
      <c r="CV92" s="78" t="str">
        <f>IF(CT92="Y", Indicators!X92, "")</f>
        <v/>
      </c>
      <c r="CW92" s="34" t="str">
        <f>IF(CV92&lt;&gt;"",IF(CV92&gt;Parameters!C111,"Y","N"), "")</f>
        <v/>
      </c>
      <c r="CY92" s="33" t="str">
        <f>IF($K92="Yes", IF(Indicators!F92&lt;&gt;"", Indicators!F92, ""), "")</f>
        <v/>
      </c>
      <c r="CZ92" s="33" t="str">
        <f>IF($K92="Yes", IF(Indicators!G92&lt;&gt;"", Indicators!G92, ""), "")</f>
        <v/>
      </c>
      <c r="DA92" s="33" t="str">
        <f>IF($K92="Yes", IF(Indicators!H92&lt;&gt;"", Indicators!H92, ""), "")</f>
        <v/>
      </c>
      <c r="DB92" s="33" t="str">
        <f>IF($K92="Yes", IF(Indicators!I92&lt;&gt;"", Indicators!I92, ""), "")</f>
        <v/>
      </c>
      <c r="DC92" s="33" t="str">
        <f>IF($K92="Yes", IF(Indicators!J92&lt;&gt;"", Indicators!J92, ""), "")</f>
        <v/>
      </c>
      <c r="DD92" s="33" t="str">
        <f>IF($K92="Yes", IF(Indicators!K92&lt;&gt;"", Indicators!K92, ""), "")</f>
        <v/>
      </c>
      <c r="DE92" s="33" t="str">
        <f>IF($K92="Yes", IF(Indicators!L92&lt;&gt;"", Indicators!L92, ""), "")</f>
        <v/>
      </c>
      <c r="DF92" s="33" t="str">
        <f>IF($K92="Yes", IF(Indicators!M92&lt;&gt;"", Indicators!M92, ""), "")</f>
        <v/>
      </c>
      <c r="DH92" s="33" t="str">
        <f>IF($K92="Yes", IF(Indicators!W92&lt;&gt;"", Indicators!W92, ""), "")</f>
        <v/>
      </c>
      <c r="DJ92" s="33" t="str">
        <f>IF($K92="Yes", IF(Indicators!O92&lt;&gt;"", Indicators!O92, ""), "")</f>
        <v/>
      </c>
      <c r="DK92" s="33" t="str">
        <f>IF($K92="Yes", IF(Indicators!P92&lt;&gt;"", Indicators!P92, ""), "")</f>
        <v/>
      </c>
      <c r="DL92" s="33" t="str">
        <f>IF($K92="Yes", IF(Indicators!Q92&lt;&gt;"", Indicators!Q92, ""), "")</f>
        <v/>
      </c>
      <c r="DM92" s="33" t="str">
        <f>IF($K92="Yes", IF(Indicators!R92&lt;&gt;"", Indicators!R92, ""), "")</f>
        <v/>
      </c>
      <c r="DN92" s="33" t="str">
        <f>IF($K92="Yes", IF(Indicators!S92&lt;&gt;"", Indicators!S92, ""), "")</f>
        <v/>
      </c>
      <c r="DO92" s="33" t="str">
        <f>IF($K92="Yes", IF(Indicators!T92&lt;&gt;"", Indicators!T92, ""), "")</f>
        <v/>
      </c>
      <c r="DP92" s="33" t="str">
        <f>IF($K92="Yes", IF(Indicators!U92&lt;&gt;"", Indicators!U92, ""), "")</f>
        <v/>
      </c>
      <c r="DQ92" s="33" t="str">
        <f>IF($K92="Yes", IF(Indicators!V92&lt;&gt;"", Indicators!V92, ""), "")</f>
        <v/>
      </c>
      <c r="DS92" s="29" t="str">
        <f>IF($K92="Yes", IF(Indicators!X92&lt;&gt;"", Indicators!X92, ""), "")</f>
        <v/>
      </c>
    </row>
    <row r="93" spans="1:123" x14ac:dyDescent="0.25">
      <c r="A93" s="56" t="str">
        <f>Indicators!A93</f>
        <v>District1022</v>
      </c>
      <c r="B93" s="56" t="str">
        <f>Indicators!B93</f>
        <v>School 4</v>
      </c>
      <c r="C93" s="57" t="str">
        <f>Indicators!D93</f>
        <v>No</v>
      </c>
      <c r="D93" s="64" t="str">
        <f>IF(AK93="Y", IF(Parameters!B$5="Percentile", Identification!AJ93,Identification!AI93), "")</f>
        <v/>
      </c>
      <c r="E93" s="64" t="str">
        <f>IF(AN93="Y", IF(Parameters!B$6="Percentile", AM93, AL93), "")</f>
        <v/>
      </c>
      <c r="F93" s="57" t="str">
        <f t="shared" si="32"/>
        <v/>
      </c>
      <c r="G93" s="64" t="str">
        <f>IF(AND(F93="Y", AS93="Y"), IF(Parameters!B$7="Percentile", AR93,AQ93), "")</f>
        <v/>
      </c>
      <c r="H93" s="57" t="str">
        <f t="shared" si="33"/>
        <v/>
      </c>
      <c r="I93" s="64" t="str">
        <f>IF(AND(H93="Y", AW93="Y"), IF(Parameters!B$7="Percentile", AV93,AU93), "")</f>
        <v/>
      </c>
      <c r="J93" s="65" t="str">
        <f t="shared" si="34"/>
        <v/>
      </c>
      <c r="K93" s="57" t="str">
        <f t="shared" si="35"/>
        <v>No</v>
      </c>
      <c r="L93" s="87">
        <f t="shared" si="36"/>
        <v>6</v>
      </c>
      <c r="M93" s="57" t="str">
        <f>Identification!BI93</f>
        <v>Y</v>
      </c>
      <c r="N93" s="87">
        <f t="shared" si="37"/>
        <v>6</v>
      </c>
      <c r="O93" s="88" t="str">
        <f t="shared" si="38"/>
        <v>Y</v>
      </c>
      <c r="P93" s="57">
        <f t="shared" si="39"/>
        <v>14.69</v>
      </c>
      <c r="Q93" s="57" t="str">
        <f t="shared" si="40"/>
        <v>Y</v>
      </c>
      <c r="R93" s="57" t="str">
        <f t="shared" si="41"/>
        <v>Yes</v>
      </c>
      <c r="S93" s="57" t="str">
        <f t="shared" si="42"/>
        <v/>
      </c>
      <c r="T93" s="57" t="str">
        <f t="shared" si="43"/>
        <v/>
      </c>
      <c r="U93" s="57" t="str">
        <f t="shared" si="44"/>
        <v/>
      </c>
      <c r="V93" s="88" t="str">
        <f t="shared" si="45"/>
        <v/>
      </c>
      <c r="W93" s="57" t="str">
        <f t="shared" si="46"/>
        <v/>
      </c>
      <c r="X93" s="91" t="str">
        <f t="shared" si="47"/>
        <v/>
      </c>
      <c r="Y93" s="58" t="str">
        <f t="shared" si="48"/>
        <v>No</v>
      </c>
      <c r="AA93" s="29" t="str">
        <f t="shared" si="49"/>
        <v/>
      </c>
      <c r="AB93" s="29" t="str">
        <f t="shared" si="50"/>
        <v/>
      </c>
      <c r="AC93" s="29" t="str">
        <f t="shared" si="51"/>
        <v/>
      </c>
      <c r="AE93" s="29" t="str">
        <f t="shared" si="52"/>
        <v>No</v>
      </c>
      <c r="AF93" s="29" t="str">
        <f t="shared" si="53"/>
        <v>Yes</v>
      </c>
      <c r="AG93" s="29" t="str">
        <f t="shared" si="54"/>
        <v>No</v>
      </c>
      <c r="AI93" s="33" t="str">
        <f>IF(C93="Yes",IF(Indicators!E93&lt;&gt;"", Indicators!E93,""),"")</f>
        <v/>
      </c>
      <c r="AJ93" s="33" t="str">
        <f t="shared" si="55"/>
        <v/>
      </c>
      <c r="AK93" s="62" t="str">
        <f>IF(Parameters!B$5="Percentile", IF(AJ93&lt;Parameters!C$5, "Y", "N"), IF(AI93&lt;Parameters!C$5, "Y", "N"))</f>
        <v>N</v>
      </c>
      <c r="AL93" s="33" t="str">
        <f>IF(C93="Yes", IF(Indicators!W93&lt;&gt;"", Indicators!W93, ""),"")</f>
        <v/>
      </c>
      <c r="AM93" s="33" t="str">
        <f t="shared" si="56"/>
        <v/>
      </c>
      <c r="AN93" s="33" t="str">
        <f>IF(AL93&lt;&gt;"", IF(Parameters!B$6="Percentile", IF(AM93&lt;Parameters!C$6, "Y", "N"), IF(AL93&lt;Parameters!C$6, "Y", "N")),"")</f>
        <v/>
      </c>
      <c r="AO93" s="47" t="str">
        <f t="shared" si="57"/>
        <v>N</v>
      </c>
      <c r="AQ93" s="33" t="str">
        <f>IF(C93="Yes", IF(Indicators!N93&lt;&gt;"", Indicators!N93,""),"")</f>
        <v/>
      </c>
      <c r="AR93" s="33" t="str">
        <f t="shared" si="58"/>
        <v/>
      </c>
      <c r="AS93" s="48" t="str">
        <f>IF(Parameters!B$7="Percentile", IF(AR93&lt;Parameters!C$7, "Y", "N"), IF(AQ93&lt;Parameters!C$7, "Y", "N"))</f>
        <v>N</v>
      </c>
      <c r="AU93" s="33" t="str">
        <f>IF(C93="Yes", IF(Indicators!X93&lt;&gt;"", Indicators!X93,""),"")</f>
        <v/>
      </c>
      <c r="AV93" s="33" t="str">
        <f t="shared" si="59"/>
        <v/>
      </c>
      <c r="AW93" s="48" t="str">
        <f>IF(Parameters!B$8="Percentile", IF(AV93&lt;Parameters!C$8, "Y", "N"), IF(AU93&gt;Parameters!C$8, "Y", "N"))</f>
        <v>N</v>
      </c>
      <c r="AY93" s="71" t="str">
        <f>IF(Indicators!F93&lt;&gt;"", IF(Indicators!F93&lt;Parameters!F$5, "Y", "N"), "")</f>
        <v>Y</v>
      </c>
      <c r="AZ93" s="71" t="str">
        <f>IF(Indicators!G93&lt;&gt;"", IF(Indicators!G93&lt;Parameters!G$5, "Y", "N"), "")</f>
        <v>Y</v>
      </c>
      <c r="BA93" s="71" t="str">
        <f>IF(Indicators!H93&lt;&gt;"", IF(Indicators!H93&lt;Parameters!H$5, "Y", "N"), "")</f>
        <v>Y</v>
      </c>
      <c r="BB93" s="71" t="str">
        <f>IF(Indicators!I93&lt;&gt;"", IF(Indicators!I93&lt;Parameters!I$5, "Y", "N"), "")</f>
        <v/>
      </c>
      <c r="BC93" s="71" t="str">
        <f>IF(Indicators!J93&lt;&gt;"", IF(Indicators!J93&lt;Parameters!J$5, "Y", "N"), "")</f>
        <v>Y</v>
      </c>
      <c r="BD93" s="71" t="str">
        <f>IF(Indicators!K93&lt;&gt;"", IF(Indicators!K93&lt;Parameters!K$5, "Y", "N"), "")</f>
        <v>Y</v>
      </c>
      <c r="BE93" s="71" t="str">
        <f>IF(Indicators!L93&lt;&gt;"", IF(Indicators!L93&lt;Parameters!L$5, "Y", "N"), "")</f>
        <v>Y</v>
      </c>
      <c r="BF93" s="71" t="str">
        <f>IF(Indicators!M93&lt;&gt;"", IF(Indicators!M93&lt;Parameters!M$5, "Y", "N"), "")</f>
        <v>N</v>
      </c>
      <c r="BG93" s="29" t="str">
        <f>IF(Indicators!Q93&lt;&gt;"", IF(Indicators!Q93&lt;Parameters!H$6, "Y", "N"), "")</f>
        <v>N</v>
      </c>
      <c r="BH93" s="29">
        <f t="shared" si="60"/>
        <v>6</v>
      </c>
      <c r="BI93" s="47" t="str">
        <f>IF(K93="No",IF(BH93&gt;=Parameters!C$12, "Y", "N"), "")</f>
        <v>Y</v>
      </c>
      <c r="BK93" s="78">
        <f>IF(AND($BI93="Y", Indicators!O93&lt;&gt;""), _xlfn.PERCENTRANK.EXC(Indicators!O$2:O$210, Indicators!O93)*100, "")</f>
        <v>1</v>
      </c>
      <c r="BL93" s="78">
        <f>IF(AND($BI93="Y", Indicators!P93&lt;&gt;""), _xlfn.PERCENTRANK.EXC(Indicators!P$2:P$210, Indicators!P93)*100, "")</f>
        <v>12.7</v>
      </c>
      <c r="BM93" s="78">
        <f>IF(AND($BI93="Y", Indicators!Q93&lt;&gt;""), _xlfn.PERCENTRANK.EXC(Indicators!Q$2:Q$210, Indicators!Q93)*100, "")</f>
        <v>11.1</v>
      </c>
      <c r="BN93" s="78" t="str">
        <f>IF(AND($BI93="Y", Indicators!R93&lt;&gt;""), _xlfn.PERCENTRANK.EXC(Indicators!R$2:R$210, Indicators!R93)*100, "")</f>
        <v/>
      </c>
      <c r="BO93" s="78">
        <f>IF(AND($BI93="Y", Indicators!S93&lt;&gt;""), _xlfn.PERCENTRANK.EXC(Indicators!S$2:S$210, Indicators!S93)*100, "")</f>
        <v>8.3000000000000007</v>
      </c>
      <c r="BP93" s="78">
        <f>IF(AND($BI93="Y", Indicators!T93&lt;&gt;""), _xlfn.PERCENTRANK.EXC(Indicators!T$2:T$210, Indicators!T93)*100, "")</f>
        <v>15.299999999999999</v>
      </c>
      <c r="BQ93" s="78">
        <f>IF(AND($BI93="Y", Indicators!U93&lt;&gt;""), _xlfn.PERCENTRANK.EXC(Indicators!U$2:U$210, Indicators!U93)*100, "")</f>
        <v>7.1</v>
      </c>
      <c r="BR93" s="78">
        <f>IF(AND($BI93="Y", Indicators!V93&lt;&gt;""), _xlfn.PERCENTRANK.EXC(Indicators!V$2:V$210, Indicators!V93)*100, "")</f>
        <v>69.099999999999994</v>
      </c>
      <c r="BS93" s="81">
        <f t="shared" si="61"/>
        <v>6</v>
      </c>
      <c r="BT93" s="84" t="str">
        <f>IF(BI93="Y", IF(BS93&gt;=Parameters!C$13, "Y", "N"), "")</f>
        <v>Y</v>
      </c>
      <c r="BU93" s="29"/>
      <c r="BV93" s="33">
        <f>IF(BT93="Y", Indicators!X93, "")</f>
        <v>14.69</v>
      </c>
      <c r="BW93" s="47" t="str">
        <f>IF(BV93&lt;&gt;"", IF(BV93&gt;Parameters!C$14,"Y", "N"), "")</f>
        <v>Y</v>
      </c>
      <c r="BY93" s="72" t="str">
        <f>IF(Indicators!F93&lt;&gt;"", IF(Indicators!F93&lt;Parameters!F$18, "Y", "N"), "")</f>
        <v>Y</v>
      </c>
      <c r="BZ93" s="72" t="str">
        <f>IF(Indicators!G93&lt;&gt;"", IF(Indicators!G93&lt;Parameters!G$18, "Y", "N"), "")</f>
        <v>Y</v>
      </c>
      <c r="CA93" s="72" t="str">
        <f>IF(Indicators!H93&lt;&gt;"", IF(Indicators!H93&lt;Parameters!H$18, "Y", "N"), "")</f>
        <v>Y</v>
      </c>
      <c r="CB93" s="72" t="str">
        <f>IF(Indicators!I93&lt;&gt;"", IF(Indicators!I93&lt;Parameters!I$18, "Y", "N"), "")</f>
        <v/>
      </c>
      <c r="CC93" s="72" t="str">
        <f>IF(Indicators!J93&lt;&gt;"", IF(Indicators!J93&lt;Parameters!J$18, "Y", "N"), "")</f>
        <v>N</v>
      </c>
      <c r="CD93" s="72" t="str">
        <f>IF(Indicators!K93&lt;&gt;"", IF(Indicators!K93&lt;Parameters!K$18, "Y", "N"), "")</f>
        <v>Y</v>
      </c>
      <c r="CE93" s="72" t="str">
        <f>IF(Indicators!L93&lt;&gt;"", IF(Indicators!L93&lt;Parameters!L$18, "Y", "N"), "")</f>
        <v>Y</v>
      </c>
      <c r="CF93" s="72" t="str">
        <f>IF(Indicators!M93&lt;&gt;"", IF(Indicators!M93&lt;Parameters!M$18, "Y", "N"), "")</f>
        <v>N</v>
      </c>
      <c r="CG93" s="29" t="str">
        <f>IF(Indicators!Q93&lt;&gt;"", IF(Indicators!Q93&lt;Parameters!H$19, "Y", "N"), "")</f>
        <v>N</v>
      </c>
      <c r="CH93" s="29">
        <f t="shared" si="62"/>
        <v>5</v>
      </c>
      <c r="CI93" s="47" t="str">
        <f>IF(AND(K93="No",R93="No"),IF(CH93&gt;=Parameters!C$18, "Y", "N"), "")</f>
        <v/>
      </c>
      <c r="CJ93" s="29"/>
      <c r="CK93" s="29" t="str">
        <f>IF(AND($CI93="Y", Indicators!O93&lt;&gt;""), IF(Indicators!O93&lt;Parameters!F$20, "Y", "N"),"")</f>
        <v/>
      </c>
      <c r="CL93" s="29" t="str">
        <f>IF(AND($CI93="Y", Indicators!P93&lt;&gt;""), IF(Indicators!P93&lt;Parameters!G$20, "Y", "N"),"")</f>
        <v/>
      </c>
      <c r="CM93" s="29" t="str">
        <f>IF(AND($CI93="Y", Indicators!Q93&lt;&gt;""), IF(Indicators!Q93&lt;Parameters!H$20, "Y", "N"),"")</f>
        <v/>
      </c>
      <c r="CN93" s="29" t="str">
        <f>IF(AND($CI93="Y", Indicators!R93&lt;&gt;""), IF(Indicators!R93&lt;Parameters!I$20, "Y", "N"),"")</f>
        <v/>
      </c>
      <c r="CO93" s="29" t="str">
        <f>IF(AND($CI93="Y", Indicators!S93&lt;&gt;""), IF(Indicators!S93&lt;Parameters!J$20, "Y", "N"),"")</f>
        <v/>
      </c>
      <c r="CP93" s="29" t="str">
        <f>IF(AND($CI93="Y", Indicators!T93&lt;&gt;""), IF(Indicators!T93&lt;Parameters!K$20, "Y", "N"),"")</f>
        <v/>
      </c>
      <c r="CQ93" s="29" t="str">
        <f>IF(AND($CI93="Y", Indicators!U93&lt;&gt;""), IF(Indicators!U93&lt;Parameters!L$20, "Y", "N"),"")</f>
        <v/>
      </c>
      <c r="CR93" s="29" t="str">
        <f>IF(AND($CI93="Y", Indicators!V93&lt;&gt;""), IF(Indicators!V93&lt;Parameters!M$20, "Y", "N"),"")</f>
        <v/>
      </c>
      <c r="CS93" s="81" t="str">
        <f t="shared" si="63"/>
        <v/>
      </c>
      <c r="CT93" s="84" t="str">
        <f>IF(CI93="Y", IF(CS93&gt;=Parameters!C$19, "Y", "N"), "")</f>
        <v/>
      </c>
      <c r="CU93" s="29" t="str">
        <f>IF($H93="Yes",#REF!, "")</f>
        <v/>
      </c>
      <c r="CV93" s="78" t="str">
        <f>IF(CT93="Y", Indicators!X93, "")</f>
        <v/>
      </c>
      <c r="CW93" s="34" t="str">
        <f>IF(CV93&lt;&gt;"",IF(CV93&gt;Parameters!C112,"Y","N"), "")</f>
        <v/>
      </c>
      <c r="CY93" s="33" t="str">
        <f>IF($K93="Yes", IF(Indicators!F93&lt;&gt;"", Indicators!F93, ""), "")</f>
        <v/>
      </c>
      <c r="CZ93" s="33" t="str">
        <f>IF($K93="Yes", IF(Indicators!G93&lt;&gt;"", Indicators!G93, ""), "")</f>
        <v/>
      </c>
      <c r="DA93" s="33" t="str">
        <f>IF($K93="Yes", IF(Indicators!H93&lt;&gt;"", Indicators!H93, ""), "")</f>
        <v/>
      </c>
      <c r="DB93" s="33" t="str">
        <f>IF($K93="Yes", IF(Indicators!I93&lt;&gt;"", Indicators!I93, ""), "")</f>
        <v/>
      </c>
      <c r="DC93" s="33" t="str">
        <f>IF($K93="Yes", IF(Indicators!J93&lt;&gt;"", Indicators!J93, ""), "")</f>
        <v/>
      </c>
      <c r="DD93" s="33" t="str">
        <f>IF($K93="Yes", IF(Indicators!K93&lt;&gt;"", Indicators!K93, ""), "")</f>
        <v/>
      </c>
      <c r="DE93" s="33" t="str">
        <f>IF($K93="Yes", IF(Indicators!L93&lt;&gt;"", Indicators!L93, ""), "")</f>
        <v/>
      </c>
      <c r="DF93" s="33" t="str">
        <f>IF($K93="Yes", IF(Indicators!M93&lt;&gt;"", Indicators!M93, ""), "")</f>
        <v/>
      </c>
      <c r="DH93" s="33" t="str">
        <f>IF($K93="Yes", IF(Indicators!W93&lt;&gt;"", Indicators!W93, ""), "")</f>
        <v/>
      </c>
      <c r="DJ93" s="33" t="str">
        <f>IF($K93="Yes", IF(Indicators!O93&lt;&gt;"", Indicators!O93, ""), "")</f>
        <v/>
      </c>
      <c r="DK93" s="33" t="str">
        <f>IF($K93="Yes", IF(Indicators!P93&lt;&gt;"", Indicators!P93, ""), "")</f>
        <v/>
      </c>
      <c r="DL93" s="33" t="str">
        <f>IF($K93="Yes", IF(Indicators!Q93&lt;&gt;"", Indicators!Q93, ""), "")</f>
        <v/>
      </c>
      <c r="DM93" s="33" t="str">
        <f>IF($K93="Yes", IF(Indicators!R93&lt;&gt;"", Indicators!R93, ""), "")</f>
        <v/>
      </c>
      <c r="DN93" s="33" t="str">
        <f>IF($K93="Yes", IF(Indicators!S93&lt;&gt;"", Indicators!S93, ""), "")</f>
        <v/>
      </c>
      <c r="DO93" s="33" t="str">
        <f>IF($K93="Yes", IF(Indicators!T93&lt;&gt;"", Indicators!T93, ""), "")</f>
        <v/>
      </c>
      <c r="DP93" s="33" t="str">
        <f>IF($K93="Yes", IF(Indicators!U93&lt;&gt;"", Indicators!U93, ""), "")</f>
        <v/>
      </c>
      <c r="DQ93" s="33" t="str">
        <f>IF($K93="Yes", IF(Indicators!V93&lt;&gt;"", Indicators!V93, ""), "")</f>
        <v/>
      </c>
      <c r="DS93" s="29" t="str">
        <f>IF($K93="Yes", IF(Indicators!X93&lt;&gt;"", Indicators!X93, ""), "")</f>
        <v/>
      </c>
    </row>
    <row r="94" spans="1:123" x14ac:dyDescent="0.25">
      <c r="A94" s="56" t="str">
        <f>Indicators!A94</f>
        <v>District1022</v>
      </c>
      <c r="B94" s="56" t="str">
        <f>Indicators!B94</f>
        <v>School 5</v>
      </c>
      <c r="C94" s="57" t="str">
        <f>Indicators!D94</f>
        <v>No</v>
      </c>
      <c r="D94" s="64" t="str">
        <f>IF(AK94="Y", IF(Parameters!B$5="Percentile", Identification!AJ94,Identification!AI94), "")</f>
        <v/>
      </c>
      <c r="E94" s="64" t="str">
        <f>IF(AN94="Y", IF(Parameters!B$6="Percentile", AM94, AL94), "")</f>
        <v/>
      </c>
      <c r="F94" s="57" t="str">
        <f t="shared" si="32"/>
        <v/>
      </c>
      <c r="G94" s="64" t="str">
        <f>IF(AND(F94="Y", AS94="Y"), IF(Parameters!B$7="Percentile", AR94,AQ94), "")</f>
        <v/>
      </c>
      <c r="H94" s="57" t="str">
        <f t="shared" si="33"/>
        <v/>
      </c>
      <c r="I94" s="64" t="str">
        <f>IF(AND(H94="Y", AW94="Y"), IF(Parameters!B$7="Percentile", AV94,AU94), "")</f>
        <v/>
      </c>
      <c r="J94" s="65" t="str">
        <f t="shared" si="34"/>
        <v/>
      </c>
      <c r="K94" s="57" t="str">
        <f t="shared" si="35"/>
        <v>No</v>
      </c>
      <c r="L94" s="87">
        <f t="shared" si="36"/>
        <v>2</v>
      </c>
      <c r="M94" s="57" t="str">
        <f>Identification!BI94</f>
        <v>Y</v>
      </c>
      <c r="N94" s="87" t="str">
        <f t="shared" si="37"/>
        <v/>
      </c>
      <c r="O94" s="88" t="str">
        <f t="shared" si="38"/>
        <v>N</v>
      </c>
      <c r="P94" s="57" t="str">
        <f t="shared" si="39"/>
        <v/>
      </c>
      <c r="Q94" s="57" t="str">
        <f t="shared" si="40"/>
        <v/>
      </c>
      <c r="R94" s="57" t="str">
        <f t="shared" si="41"/>
        <v>No</v>
      </c>
      <c r="S94" s="57" t="str">
        <f t="shared" si="42"/>
        <v/>
      </c>
      <c r="T94" s="57" t="str">
        <f t="shared" si="43"/>
        <v>N</v>
      </c>
      <c r="U94" s="57" t="str">
        <f t="shared" si="44"/>
        <v/>
      </c>
      <c r="V94" s="88" t="str">
        <f t="shared" si="45"/>
        <v/>
      </c>
      <c r="W94" s="57" t="str">
        <f t="shared" si="46"/>
        <v/>
      </c>
      <c r="X94" s="91" t="str">
        <f t="shared" si="47"/>
        <v/>
      </c>
      <c r="Y94" s="58" t="str">
        <f t="shared" si="48"/>
        <v>No</v>
      </c>
      <c r="AA94" s="29" t="str">
        <f t="shared" si="49"/>
        <v/>
      </c>
      <c r="AB94" s="29" t="str">
        <f t="shared" si="50"/>
        <v/>
      </c>
      <c r="AC94" s="29" t="str">
        <f t="shared" si="51"/>
        <v/>
      </c>
      <c r="AE94" s="29" t="str">
        <f t="shared" si="52"/>
        <v>No</v>
      </c>
      <c r="AF94" s="29" t="str">
        <f t="shared" si="53"/>
        <v>No</v>
      </c>
      <c r="AG94" s="29" t="str">
        <f t="shared" si="54"/>
        <v>No</v>
      </c>
      <c r="AI94" s="33" t="str">
        <f>IF(C94="Yes",IF(Indicators!E94&lt;&gt;"", Indicators!E94,""),"")</f>
        <v/>
      </c>
      <c r="AJ94" s="33" t="str">
        <f t="shared" si="55"/>
        <v/>
      </c>
      <c r="AK94" s="62" t="str">
        <f>IF(Parameters!B$5="Percentile", IF(AJ94&lt;Parameters!C$5, "Y", "N"), IF(AI94&lt;Parameters!C$5, "Y", "N"))</f>
        <v>N</v>
      </c>
      <c r="AL94" s="33" t="str">
        <f>IF(C94="Yes", IF(Indicators!W94&lt;&gt;"", Indicators!W94, ""),"")</f>
        <v/>
      </c>
      <c r="AM94" s="33" t="str">
        <f t="shared" si="56"/>
        <v/>
      </c>
      <c r="AN94" s="33" t="str">
        <f>IF(AL94&lt;&gt;"", IF(Parameters!B$6="Percentile", IF(AM94&lt;Parameters!C$6, "Y", "N"), IF(AL94&lt;Parameters!C$6, "Y", "N")),"")</f>
        <v/>
      </c>
      <c r="AO94" s="47" t="str">
        <f t="shared" si="57"/>
        <v>N</v>
      </c>
      <c r="AQ94" s="33" t="str">
        <f>IF(C94="Yes", IF(Indicators!N94&lt;&gt;"", Indicators!N94,""),"")</f>
        <v/>
      </c>
      <c r="AR94" s="33" t="str">
        <f t="shared" si="58"/>
        <v/>
      </c>
      <c r="AS94" s="48" t="str">
        <f>IF(Parameters!B$7="Percentile", IF(AR94&lt;Parameters!C$7, "Y", "N"), IF(AQ94&lt;Parameters!C$7, "Y", "N"))</f>
        <v>N</v>
      </c>
      <c r="AU94" s="33" t="str">
        <f>IF(C94="Yes", IF(Indicators!X94&lt;&gt;"", Indicators!X94,""),"")</f>
        <v/>
      </c>
      <c r="AV94" s="33" t="str">
        <f t="shared" si="59"/>
        <v/>
      </c>
      <c r="AW94" s="48" t="str">
        <f>IF(Parameters!B$8="Percentile", IF(AV94&lt;Parameters!C$8, "Y", "N"), IF(AU94&gt;Parameters!C$8, "Y", "N"))</f>
        <v>N</v>
      </c>
      <c r="AY94" s="71" t="str">
        <f>IF(Indicators!F94&lt;&gt;"", IF(Indicators!F94&lt;Parameters!F$5, "Y", "N"), "")</f>
        <v>N</v>
      </c>
      <c r="AZ94" s="71" t="str">
        <f>IF(Indicators!G94&lt;&gt;"", IF(Indicators!G94&lt;Parameters!G$5, "Y", "N"), "")</f>
        <v>Y</v>
      </c>
      <c r="BA94" s="71" t="str">
        <f>IF(Indicators!H94&lt;&gt;"", IF(Indicators!H94&lt;Parameters!H$5, "Y", "N"), "")</f>
        <v/>
      </c>
      <c r="BB94" s="71" t="str">
        <f>IF(Indicators!I94&lt;&gt;"", IF(Indicators!I94&lt;Parameters!I$5, "Y", "N"), "")</f>
        <v/>
      </c>
      <c r="BC94" s="71" t="str">
        <f>IF(Indicators!J94&lt;&gt;"", IF(Indicators!J94&lt;Parameters!J$5, "Y", "N"), "")</f>
        <v/>
      </c>
      <c r="BD94" s="71" t="str">
        <f>IF(Indicators!K94&lt;&gt;"", IF(Indicators!K94&lt;Parameters!K$5, "Y", "N"), "")</f>
        <v/>
      </c>
      <c r="BE94" s="71" t="str">
        <f>IF(Indicators!L94&lt;&gt;"", IF(Indicators!L94&lt;Parameters!L$5, "Y", "N"), "")</f>
        <v/>
      </c>
      <c r="BF94" s="71" t="str">
        <f>IF(Indicators!M94&lt;&gt;"", IF(Indicators!M94&lt;Parameters!M$5, "Y", "N"), "")</f>
        <v>Y</v>
      </c>
      <c r="BG94" s="29" t="str">
        <f>IF(Indicators!Q94&lt;&gt;"", IF(Indicators!Q94&lt;Parameters!H$6, "Y", "N"), "")</f>
        <v/>
      </c>
      <c r="BH94" s="29">
        <f t="shared" si="60"/>
        <v>2</v>
      </c>
      <c r="BI94" s="47" t="str">
        <f>IF(K94="No",IF(BH94&gt;=Parameters!C$12, "Y", "N"), "")</f>
        <v>Y</v>
      </c>
      <c r="BK94" s="78" t="str">
        <f>IF(AND($BI94="Y", Indicators!O94&lt;&gt;""), _xlfn.PERCENTRANK.EXC(Indicators!O$2:O$210, Indicators!O94)*100, "")</f>
        <v/>
      </c>
      <c r="BL94" s="78" t="str">
        <f>IF(AND($BI94="Y", Indicators!P94&lt;&gt;""), _xlfn.PERCENTRANK.EXC(Indicators!P$2:P$210, Indicators!P94)*100, "")</f>
        <v/>
      </c>
      <c r="BM94" s="78" t="str">
        <f>IF(AND($BI94="Y", Indicators!Q94&lt;&gt;""), _xlfn.PERCENTRANK.EXC(Indicators!Q$2:Q$210, Indicators!Q94)*100, "")</f>
        <v/>
      </c>
      <c r="BN94" s="78" t="str">
        <f>IF(AND($BI94="Y", Indicators!R94&lt;&gt;""), _xlfn.PERCENTRANK.EXC(Indicators!R$2:R$210, Indicators!R94)*100, "")</f>
        <v/>
      </c>
      <c r="BO94" s="78" t="str">
        <f>IF(AND($BI94="Y", Indicators!S94&lt;&gt;""), _xlfn.PERCENTRANK.EXC(Indicators!S$2:S$210, Indicators!S94)*100, "")</f>
        <v/>
      </c>
      <c r="BP94" s="78" t="str">
        <f>IF(AND($BI94="Y", Indicators!T94&lt;&gt;""), _xlfn.PERCENTRANK.EXC(Indicators!T$2:T$210, Indicators!T94)*100, "")</f>
        <v/>
      </c>
      <c r="BQ94" s="78" t="str">
        <f>IF(AND($BI94="Y", Indicators!U94&lt;&gt;""), _xlfn.PERCENTRANK.EXC(Indicators!U$2:U$210, Indicators!U94)*100, "")</f>
        <v/>
      </c>
      <c r="BR94" s="78" t="str">
        <f>IF(AND($BI94="Y", Indicators!V94&lt;&gt;""), _xlfn.PERCENTRANK.EXC(Indicators!V$2:V$210, Indicators!V94)*100, "")</f>
        <v/>
      </c>
      <c r="BS94" s="81">
        <f t="shared" si="61"/>
        <v>0</v>
      </c>
      <c r="BT94" s="84" t="str">
        <f>IF(BI94="Y", IF(BS94&gt;=Parameters!C$13, "Y", "N"), "")</f>
        <v>N</v>
      </c>
      <c r="BU94" s="29"/>
      <c r="BV94" s="33" t="str">
        <f>IF(BT94="Y", Indicators!X94, "")</f>
        <v/>
      </c>
      <c r="BW94" s="47" t="str">
        <f>IF(BV94&lt;&gt;"", IF(BV94&gt;Parameters!C$14,"Y", "N"), "")</f>
        <v/>
      </c>
      <c r="BY94" s="72" t="str">
        <f>IF(Indicators!F94&lt;&gt;"", IF(Indicators!F94&lt;Parameters!F$18, "Y", "N"), "")</f>
        <v>N</v>
      </c>
      <c r="BZ94" s="72" t="str">
        <f>IF(Indicators!G94&lt;&gt;"", IF(Indicators!G94&lt;Parameters!G$18, "Y", "N"), "")</f>
        <v>Y</v>
      </c>
      <c r="CA94" s="72" t="str">
        <f>IF(Indicators!H94&lt;&gt;"", IF(Indicators!H94&lt;Parameters!H$18, "Y", "N"), "")</f>
        <v/>
      </c>
      <c r="CB94" s="72" t="str">
        <f>IF(Indicators!I94&lt;&gt;"", IF(Indicators!I94&lt;Parameters!I$18, "Y", "N"), "")</f>
        <v/>
      </c>
      <c r="CC94" s="72" t="str">
        <f>IF(Indicators!J94&lt;&gt;"", IF(Indicators!J94&lt;Parameters!J$18, "Y", "N"), "")</f>
        <v/>
      </c>
      <c r="CD94" s="72" t="str">
        <f>IF(Indicators!K94&lt;&gt;"", IF(Indicators!K94&lt;Parameters!K$18, "Y", "N"), "")</f>
        <v/>
      </c>
      <c r="CE94" s="72" t="str">
        <f>IF(Indicators!L94&lt;&gt;"", IF(Indicators!L94&lt;Parameters!L$18, "Y", "N"), "")</f>
        <v/>
      </c>
      <c r="CF94" s="72" t="str">
        <f>IF(Indicators!M94&lt;&gt;"", IF(Indicators!M94&lt;Parameters!M$18, "Y", "N"), "")</f>
        <v>N</v>
      </c>
      <c r="CG94" s="29" t="str">
        <f>IF(Indicators!Q94&lt;&gt;"", IF(Indicators!Q94&lt;Parameters!H$19, "Y", "N"), "")</f>
        <v/>
      </c>
      <c r="CH94" s="29">
        <f t="shared" si="62"/>
        <v>1</v>
      </c>
      <c r="CI94" s="47" t="str">
        <f>IF(AND(K94="No",R94="No"),IF(CH94&gt;=Parameters!C$18, "Y", "N"), "")</f>
        <v>N</v>
      </c>
      <c r="CJ94" s="29"/>
      <c r="CK94" s="29" t="str">
        <f>IF(AND($CI94="Y", Indicators!O94&lt;&gt;""), IF(Indicators!O94&lt;Parameters!F$20, "Y", "N"),"")</f>
        <v/>
      </c>
      <c r="CL94" s="29" t="str">
        <f>IF(AND($CI94="Y", Indicators!P94&lt;&gt;""), IF(Indicators!P94&lt;Parameters!G$20, "Y", "N"),"")</f>
        <v/>
      </c>
      <c r="CM94" s="29" t="str">
        <f>IF(AND($CI94="Y", Indicators!Q94&lt;&gt;""), IF(Indicators!Q94&lt;Parameters!H$20, "Y", "N"),"")</f>
        <v/>
      </c>
      <c r="CN94" s="29" t="str">
        <f>IF(AND($CI94="Y", Indicators!R94&lt;&gt;""), IF(Indicators!R94&lt;Parameters!I$20, "Y", "N"),"")</f>
        <v/>
      </c>
      <c r="CO94" s="29" t="str">
        <f>IF(AND($CI94="Y", Indicators!S94&lt;&gt;""), IF(Indicators!S94&lt;Parameters!J$20, "Y", "N"),"")</f>
        <v/>
      </c>
      <c r="CP94" s="29" t="str">
        <f>IF(AND($CI94="Y", Indicators!T94&lt;&gt;""), IF(Indicators!T94&lt;Parameters!K$20, "Y", "N"),"")</f>
        <v/>
      </c>
      <c r="CQ94" s="29" t="str">
        <f>IF(AND($CI94="Y", Indicators!U94&lt;&gt;""), IF(Indicators!U94&lt;Parameters!L$20, "Y", "N"),"")</f>
        <v/>
      </c>
      <c r="CR94" s="29" t="str">
        <f>IF(AND($CI94="Y", Indicators!V94&lt;&gt;""), IF(Indicators!V94&lt;Parameters!M$20, "Y", "N"),"")</f>
        <v/>
      </c>
      <c r="CS94" s="81" t="str">
        <f t="shared" si="63"/>
        <v/>
      </c>
      <c r="CT94" s="84" t="str">
        <f>IF(CI94="Y", IF(CS94&gt;=Parameters!C$19, "Y", "N"), "")</f>
        <v/>
      </c>
      <c r="CU94" s="29" t="str">
        <f>IF($H94="Yes",#REF!, "")</f>
        <v/>
      </c>
      <c r="CV94" s="78" t="str">
        <f>IF(CT94="Y", Indicators!X94, "")</f>
        <v/>
      </c>
      <c r="CW94" s="34" t="str">
        <f>IF(CV94&lt;&gt;"",IF(CV94&gt;Parameters!C113,"Y","N"), "")</f>
        <v/>
      </c>
      <c r="CY94" s="33" t="str">
        <f>IF($K94="Yes", IF(Indicators!F94&lt;&gt;"", Indicators!F94, ""), "")</f>
        <v/>
      </c>
      <c r="CZ94" s="33" t="str">
        <f>IF($K94="Yes", IF(Indicators!G94&lt;&gt;"", Indicators!G94, ""), "")</f>
        <v/>
      </c>
      <c r="DA94" s="33" t="str">
        <f>IF($K94="Yes", IF(Indicators!H94&lt;&gt;"", Indicators!H94, ""), "")</f>
        <v/>
      </c>
      <c r="DB94" s="33" t="str">
        <f>IF($K94="Yes", IF(Indicators!I94&lt;&gt;"", Indicators!I94, ""), "")</f>
        <v/>
      </c>
      <c r="DC94" s="33" t="str">
        <f>IF($K94="Yes", IF(Indicators!J94&lt;&gt;"", Indicators!J94, ""), "")</f>
        <v/>
      </c>
      <c r="DD94" s="33" t="str">
        <f>IF($K94="Yes", IF(Indicators!K94&lt;&gt;"", Indicators!K94, ""), "")</f>
        <v/>
      </c>
      <c r="DE94" s="33" t="str">
        <f>IF($K94="Yes", IF(Indicators!L94&lt;&gt;"", Indicators!L94, ""), "")</f>
        <v/>
      </c>
      <c r="DF94" s="33" t="str">
        <f>IF($K94="Yes", IF(Indicators!M94&lt;&gt;"", Indicators!M94, ""), "")</f>
        <v/>
      </c>
      <c r="DH94" s="33" t="str">
        <f>IF($K94="Yes", IF(Indicators!W94&lt;&gt;"", Indicators!W94, ""), "")</f>
        <v/>
      </c>
      <c r="DJ94" s="33" t="str">
        <f>IF($K94="Yes", IF(Indicators!O94&lt;&gt;"", Indicators!O94, ""), "")</f>
        <v/>
      </c>
      <c r="DK94" s="33" t="str">
        <f>IF($K94="Yes", IF(Indicators!P94&lt;&gt;"", Indicators!P94, ""), "")</f>
        <v/>
      </c>
      <c r="DL94" s="33" t="str">
        <f>IF($K94="Yes", IF(Indicators!Q94&lt;&gt;"", Indicators!Q94, ""), "")</f>
        <v/>
      </c>
      <c r="DM94" s="33" t="str">
        <f>IF($K94="Yes", IF(Indicators!R94&lt;&gt;"", Indicators!R94, ""), "")</f>
        <v/>
      </c>
      <c r="DN94" s="33" t="str">
        <f>IF($K94="Yes", IF(Indicators!S94&lt;&gt;"", Indicators!S94, ""), "")</f>
        <v/>
      </c>
      <c r="DO94" s="33" t="str">
        <f>IF($K94="Yes", IF(Indicators!T94&lt;&gt;"", Indicators!T94, ""), "")</f>
        <v/>
      </c>
      <c r="DP94" s="33" t="str">
        <f>IF($K94="Yes", IF(Indicators!U94&lt;&gt;"", Indicators!U94, ""), "")</f>
        <v/>
      </c>
      <c r="DQ94" s="33" t="str">
        <f>IF($K94="Yes", IF(Indicators!V94&lt;&gt;"", Indicators!V94, ""), "")</f>
        <v/>
      </c>
      <c r="DS94" s="29" t="str">
        <f>IF($K94="Yes", IF(Indicators!X94&lt;&gt;"", Indicators!X94, ""), "")</f>
        <v/>
      </c>
    </row>
    <row r="95" spans="1:123" x14ac:dyDescent="0.25">
      <c r="A95" s="56" t="str">
        <f>Indicators!A95</f>
        <v>District1023</v>
      </c>
      <c r="B95" s="56" t="str">
        <f>Indicators!B95</f>
        <v>School 1</v>
      </c>
      <c r="C95" s="57" t="str">
        <f>Indicators!D95</f>
        <v>Yes</v>
      </c>
      <c r="D95" s="64">
        <f>IF(AK95="Y", IF(Parameters!B$5="Percentile", Identification!AJ95,Identification!AI95), "")</f>
        <v>37.089201899999999</v>
      </c>
      <c r="E95" s="64" t="str">
        <f>IF(AN95="Y", IF(Parameters!B$6="Percentile", AM95, AL95), "")</f>
        <v/>
      </c>
      <c r="F95" s="57" t="str">
        <f t="shared" si="32"/>
        <v>Y</v>
      </c>
      <c r="G95" s="64" t="str">
        <f>IF(AND(F95="Y", AS95="Y"), IF(Parameters!B$7="Percentile", AR95,AQ95), "")</f>
        <v/>
      </c>
      <c r="H95" s="57" t="str">
        <f t="shared" si="33"/>
        <v>N</v>
      </c>
      <c r="I95" s="64" t="str">
        <f>IF(AND(H95="Y", AW95="Y"), IF(Parameters!B$7="Percentile", AV95,AU95), "")</f>
        <v/>
      </c>
      <c r="J95" s="65" t="str">
        <f t="shared" si="34"/>
        <v/>
      </c>
      <c r="K95" s="57" t="str">
        <f t="shared" si="35"/>
        <v>No</v>
      </c>
      <c r="L95" s="87">
        <f t="shared" si="36"/>
        <v>4</v>
      </c>
      <c r="M95" s="57" t="str">
        <f>Identification!BI95</f>
        <v>Y</v>
      </c>
      <c r="N95" s="87">
        <f t="shared" si="37"/>
        <v>2</v>
      </c>
      <c r="O95" s="88" t="str">
        <f t="shared" si="38"/>
        <v>Y</v>
      </c>
      <c r="P95" s="57">
        <f t="shared" si="39"/>
        <v>14.79</v>
      </c>
      <c r="Q95" s="57" t="str">
        <f t="shared" si="40"/>
        <v>Y</v>
      </c>
      <c r="R95" s="57" t="str">
        <f t="shared" si="41"/>
        <v>Yes</v>
      </c>
      <c r="S95" s="57" t="str">
        <f t="shared" si="42"/>
        <v/>
      </c>
      <c r="T95" s="57" t="str">
        <f t="shared" si="43"/>
        <v/>
      </c>
      <c r="U95" s="57" t="str">
        <f t="shared" si="44"/>
        <v/>
      </c>
      <c r="V95" s="88" t="str">
        <f t="shared" si="45"/>
        <v/>
      </c>
      <c r="W95" s="57" t="str">
        <f t="shared" si="46"/>
        <v/>
      </c>
      <c r="X95" s="91" t="str">
        <f t="shared" si="47"/>
        <v/>
      </c>
      <c r="Y95" s="58" t="str">
        <f t="shared" si="48"/>
        <v>No</v>
      </c>
      <c r="AA95" s="29" t="str">
        <f t="shared" si="49"/>
        <v>No</v>
      </c>
      <c r="AB95" s="29" t="str">
        <f t="shared" si="50"/>
        <v>Yes</v>
      </c>
      <c r="AC95" s="29" t="str">
        <f t="shared" si="51"/>
        <v>No</v>
      </c>
      <c r="AE95" s="29" t="str">
        <f t="shared" si="52"/>
        <v/>
      </c>
      <c r="AF95" s="29" t="str">
        <f t="shared" si="53"/>
        <v/>
      </c>
      <c r="AG95" s="29" t="str">
        <f t="shared" si="54"/>
        <v/>
      </c>
      <c r="AI95" s="33">
        <f>IF(C95="Yes",IF(Indicators!E95&lt;&gt;"", Indicators!E95,""),"")</f>
        <v>37.089201899999999</v>
      </c>
      <c r="AJ95" s="33">
        <f t="shared" si="55"/>
        <v>27.800000000000004</v>
      </c>
      <c r="AK95" s="62" t="str">
        <f>IF(Parameters!B$5="Percentile", IF(AJ95&lt;Parameters!C$5, "Y", "N"), IF(AI95&lt;Parameters!C$5, "Y", "N"))</f>
        <v>Y</v>
      </c>
      <c r="AL95" s="33" t="str">
        <f>IF(C95="Yes", IF(Indicators!W95&lt;&gt;"", Indicators!W95, ""),"")</f>
        <v/>
      </c>
      <c r="AM95" s="33" t="str">
        <f t="shared" si="56"/>
        <v/>
      </c>
      <c r="AN95" s="33" t="str">
        <f>IF(AL95&lt;&gt;"", IF(Parameters!B$6="Percentile", IF(AM95&lt;Parameters!C$6, "Y", "N"), IF(AL95&lt;Parameters!C$6, "Y", "N")),"")</f>
        <v/>
      </c>
      <c r="AO95" s="47" t="str">
        <f t="shared" si="57"/>
        <v>Y</v>
      </c>
      <c r="AQ95" s="33">
        <f>IF(C95="Yes", IF(Indicators!N95&lt;&gt;"", Indicators!N95,""),"")</f>
        <v>100.5376344</v>
      </c>
      <c r="AR95" s="33">
        <f t="shared" si="58"/>
        <v>25.3</v>
      </c>
      <c r="AS95" s="48" t="str">
        <f>IF(Parameters!B$7="Percentile", IF(AR95&lt;Parameters!C$7, "Y", "N"), IF(AQ95&lt;Parameters!C$7, "Y", "N"))</f>
        <v>N</v>
      </c>
      <c r="AU95" s="33">
        <f>IF(C95="Yes", IF(Indicators!X95&lt;&gt;"", Indicators!X95,""),"")</f>
        <v>14.79</v>
      </c>
      <c r="AV95" s="33">
        <f t="shared" si="59"/>
        <v>44.3</v>
      </c>
      <c r="AW95" s="48" t="str">
        <f>IF(Parameters!B$8="Percentile", IF(AV95&lt;Parameters!C$8, "Y", "N"), IF(AU95&gt;Parameters!C$8, "Y", "N"))</f>
        <v>N</v>
      </c>
      <c r="AY95" s="71" t="str">
        <f>IF(Indicators!F95&lt;&gt;"", IF(Indicators!F95&lt;Parameters!F$5, "Y", "N"), "")</f>
        <v>Y</v>
      </c>
      <c r="AZ95" s="71" t="str">
        <f>IF(Indicators!G95&lt;&gt;"", IF(Indicators!G95&lt;Parameters!G$5, "Y", "N"), "")</f>
        <v>Y</v>
      </c>
      <c r="BA95" s="71" t="str">
        <f>IF(Indicators!H95&lt;&gt;"", IF(Indicators!H95&lt;Parameters!H$5, "Y", "N"), "")</f>
        <v/>
      </c>
      <c r="BB95" s="71" t="str">
        <f>IF(Indicators!I95&lt;&gt;"", IF(Indicators!I95&lt;Parameters!I$5, "Y", "N"), "")</f>
        <v/>
      </c>
      <c r="BC95" s="71" t="str">
        <f>IF(Indicators!J95&lt;&gt;"", IF(Indicators!J95&lt;Parameters!J$5, "Y", "N"), "")</f>
        <v/>
      </c>
      <c r="BD95" s="71" t="str">
        <f>IF(Indicators!K95&lt;&gt;"", IF(Indicators!K95&lt;Parameters!K$5, "Y", "N"), "")</f>
        <v>Y</v>
      </c>
      <c r="BE95" s="71" t="str">
        <f>IF(Indicators!L95&lt;&gt;"", IF(Indicators!L95&lt;Parameters!L$5, "Y", "N"), "")</f>
        <v/>
      </c>
      <c r="BF95" s="71" t="str">
        <f>IF(Indicators!M95&lt;&gt;"", IF(Indicators!M95&lt;Parameters!M$5, "Y", "N"), "")</f>
        <v>Y</v>
      </c>
      <c r="BG95" s="29" t="str">
        <f>IF(Indicators!Q95&lt;&gt;"", IF(Indicators!Q95&lt;Parameters!H$6, "Y", "N"), "")</f>
        <v/>
      </c>
      <c r="BH95" s="29">
        <f t="shared" si="60"/>
        <v>4</v>
      </c>
      <c r="BI95" s="47" t="str">
        <f>IF(K95="No",IF(BH95&gt;=Parameters!C$12, "Y", "N"), "")</f>
        <v>Y</v>
      </c>
      <c r="BK95" s="78">
        <f>IF(AND($BI95="Y", Indicators!O95&lt;&gt;""), _xlfn.PERCENTRANK.EXC(Indicators!O$2:O$210, Indicators!O95)*100, "")</f>
        <v>12.5</v>
      </c>
      <c r="BL95" s="78">
        <f>IF(AND($BI95="Y", Indicators!P95&lt;&gt;""), _xlfn.PERCENTRANK.EXC(Indicators!P$2:P$210, Indicators!P95)*100, "")</f>
        <v>14.7</v>
      </c>
      <c r="BM95" s="78" t="str">
        <f>IF(AND($BI95="Y", Indicators!Q95&lt;&gt;""), _xlfn.PERCENTRANK.EXC(Indicators!Q$2:Q$210, Indicators!Q95)*100, "")</f>
        <v/>
      </c>
      <c r="BN95" s="78" t="str">
        <f>IF(AND($BI95="Y", Indicators!R95&lt;&gt;""), _xlfn.PERCENTRANK.EXC(Indicators!R$2:R$210, Indicators!R95)*100, "")</f>
        <v/>
      </c>
      <c r="BO95" s="78" t="str">
        <f>IF(AND($BI95="Y", Indicators!S95&lt;&gt;""), _xlfn.PERCENTRANK.EXC(Indicators!S$2:S$210, Indicators!S95)*100, "")</f>
        <v/>
      </c>
      <c r="BP95" s="78">
        <f>IF(AND($BI95="Y", Indicators!T95&lt;&gt;""), _xlfn.PERCENTRANK.EXC(Indicators!T$2:T$210, Indicators!T95)*100, "")</f>
        <v>30.7</v>
      </c>
      <c r="BQ95" s="78" t="str">
        <f>IF(AND($BI95="Y", Indicators!U95&lt;&gt;""), _xlfn.PERCENTRANK.EXC(Indicators!U$2:U$210, Indicators!U95)*100, "")</f>
        <v/>
      </c>
      <c r="BR95" s="78">
        <f>IF(AND($BI95="Y", Indicators!V95&lt;&gt;""), _xlfn.PERCENTRANK.EXC(Indicators!V$2:V$210, Indicators!V95)*100, "")</f>
        <v>29.299999999999997</v>
      </c>
      <c r="BS95" s="81">
        <f t="shared" si="61"/>
        <v>2</v>
      </c>
      <c r="BT95" s="84" t="str">
        <f>IF(BI95="Y", IF(BS95&gt;=Parameters!C$13, "Y", "N"), "")</f>
        <v>Y</v>
      </c>
      <c r="BU95" s="29"/>
      <c r="BV95" s="33">
        <f>IF(BT95="Y", Indicators!X95, "")</f>
        <v>14.79</v>
      </c>
      <c r="BW95" s="47" t="str">
        <f>IF(BV95&lt;&gt;"", IF(BV95&gt;Parameters!C$14,"Y", "N"), "")</f>
        <v>Y</v>
      </c>
      <c r="BY95" s="72" t="str">
        <f>IF(Indicators!F95&lt;&gt;"", IF(Indicators!F95&lt;Parameters!F$18, "Y", "N"), "")</f>
        <v>Y</v>
      </c>
      <c r="BZ95" s="72" t="str">
        <f>IF(Indicators!G95&lt;&gt;"", IF(Indicators!G95&lt;Parameters!G$18, "Y", "N"), "")</f>
        <v>Y</v>
      </c>
      <c r="CA95" s="72" t="str">
        <f>IF(Indicators!H95&lt;&gt;"", IF(Indicators!H95&lt;Parameters!H$18, "Y", "N"), "")</f>
        <v/>
      </c>
      <c r="CB95" s="72" t="str">
        <f>IF(Indicators!I95&lt;&gt;"", IF(Indicators!I95&lt;Parameters!I$18, "Y", "N"), "")</f>
        <v/>
      </c>
      <c r="CC95" s="72" t="str">
        <f>IF(Indicators!J95&lt;&gt;"", IF(Indicators!J95&lt;Parameters!J$18, "Y", "N"), "")</f>
        <v/>
      </c>
      <c r="CD95" s="72" t="str">
        <f>IF(Indicators!K95&lt;&gt;"", IF(Indicators!K95&lt;Parameters!K$18, "Y", "N"), "")</f>
        <v>Y</v>
      </c>
      <c r="CE95" s="72" t="str">
        <f>IF(Indicators!L95&lt;&gt;"", IF(Indicators!L95&lt;Parameters!L$18, "Y", "N"), "")</f>
        <v/>
      </c>
      <c r="CF95" s="72" t="str">
        <f>IF(Indicators!M95&lt;&gt;"", IF(Indicators!M95&lt;Parameters!M$18, "Y", "N"), "")</f>
        <v>Y</v>
      </c>
      <c r="CG95" s="29" t="str">
        <f>IF(Indicators!Q95&lt;&gt;"", IF(Indicators!Q95&lt;Parameters!H$19, "Y", "N"), "")</f>
        <v/>
      </c>
      <c r="CH95" s="29">
        <f t="shared" si="62"/>
        <v>4</v>
      </c>
      <c r="CI95" s="47" t="str">
        <f>IF(AND(K95="No",R95="No"),IF(CH95&gt;=Parameters!C$18, "Y", "N"), "")</f>
        <v/>
      </c>
      <c r="CJ95" s="29"/>
      <c r="CK95" s="29" t="str">
        <f>IF(AND($CI95="Y", Indicators!O95&lt;&gt;""), IF(Indicators!O95&lt;Parameters!F$20, "Y", "N"),"")</f>
        <v/>
      </c>
      <c r="CL95" s="29" t="str">
        <f>IF(AND($CI95="Y", Indicators!P95&lt;&gt;""), IF(Indicators!P95&lt;Parameters!G$20, "Y", "N"),"")</f>
        <v/>
      </c>
      <c r="CM95" s="29" t="str">
        <f>IF(AND($CI95="Y", Indicators!Q95&lt;&gt;""), IF(Indicators!Q95&lt;Parameters!H$20, "Y", "N"),"")</f>
        <v/>
      </c>
      <c r="CN95" s="29" t="str">
        <f>IF(AND($CI95="Y", Indicators!R95&lt;&gt;""), IF(Indicators!R95&lt;Parameters!I$20, "Y", "N"),"")</f>
        <v/>
      </c>
      <c r="CO95" s="29" t="str">
        <f>IF(AND($CI95="Y", Indicators!S95&lt;&gt;""), IF(Indicators!S95&lt;Parameters!J$20, "Y", "N"),"")</f>
        <v/>
      </c>
      <c r="CP95" s="29" t="str">
        <f>IF(AND($CI95="Y", Indicators!T95&lt;&gt;""), IF(Indicators!T95&lt;Parameters!K$20, "Y", "N"),"")</f>
        <v/>
      </c>
      <c r="CQ95" s="29" t="str">
        <f>IF(AND($CI95="Y", Indicators!U95&lt;&gt;""), IF(Indicators!U95&lt;Parameters!L$20, "Y", "N"),"")</f>
        <v/>
      </c>
      <c r="CR95" s="29" t="str">
        <f>IF(AND($CI95="Y", Indicators!V95&lt;&gt;""), IF(Indicators!V95&lt;Parameters!M$20, "Y", "N"),"")</f>
        <v/>
      </c>
      <c r="CS95" s="81" t="str">
        <f t="shared" si="63"/>
        <v/>
      </c>
      <c r="CT95" s="84" t="str">
        <f>IF(CI95="Y", IF(CS95&gt;=Parameters!C$19, "Y", "N"), "")</f>
        <v/>
      </c>
      <c r="CU95" s="29" t="str">
        <f>IF($H95="Yes",#REF!, "")</f>
        <v/>
      </c>
      <c r="CV95" s="78" t="str">
        <f>IF(CT95="Y", Indicators!X95, "")</f>
        <v/>
      </c>
      <c r="CW95" s="34" t="str">
        <f>IF(CV95&lt;&gt;"",IF(CV95&gt;Parameters!C114,"Y","N"), "")</f>
        <v/>
      </c>
      <c r="CY95" s="33" t="str">
        <f>IF($K95="Yes", IF(Indicators!F95&lt;&gt;"", Indicators!F95, ""), "")</f>
        <v/>
      </c>
      <c r="CZ95" s="33" t="str">
        <f>IF($K95="Yes", IF(Indicators!G95&lt;&gt;"", Indicators!G95, ""), "")</f>
        <v/>
      </c>
      <c r="DA95" s="33" t="str">
        <f>IF($K95="Yes", IF(Indicators!H95&lt;&gt;"", Indicators!H95, ""), "")</f>
        <v/>
      </c>
      <c r="DB95" s="33" t="str">
        <f>IF($K95="Yes", IF(Indicators!I95&lt;&gt;"", Indicators!I95, ""), "")</f>
        <v/>
      </c>
      <c r="DC95" s="33" t="str">
        <f>IF($K95="Yes", IF(Indicators!J95&lt;&gt;"", Indicators!J95, ""), "")</f>
        <v/>
      </c>
      <c r="DD95" s="33" t="str">
        <f>IF($K95="Yes", IF(Indicators!K95&lt;&gt;"", Indicators!K95, ""), "")</f>
        <v/>
      </c>
      <c r="DE95" s="33" t="str">
        <f>IF($K95="Yes", IF(Indicators!L95&lt;&gt;"", Indicators!L95, ""), "")</f>
        <v/>
      </c>
      <c r="DF95" s="33" t="str">
        <f>IF($K95="Yes", IF(Indicators!M95&lt;&gt;"", Indicators!M95, ""), "")</f>
        <v/>
      </c>
      <c r="DH95" s="33" t="str">
        <f>IF($K95="Yes", IF(Indicators!W95&lt;&gt;"", Indicators!W95, ""), "")</f>
        <v/>
      </c>
      <c r="DJ95" s="33" t="str">
        <f>IF($K95="Yes", IF(Indicators!O95&lt;&gt;"", Indicators!O95, ""), "")</f>
        <v/>
      </c>
      <c r="DK95" s="33" t="str">
        <f>IF($K95="Yes", IF(Indicators!P95&lt;&gt;"", Indicators!P95, ""), "")</f>
        <v/>
      </c>
      <c r="DL95" s="33" t="str">
        <f>IF($K95="Yes", IF(Indicators!Q95&lt;&gt;"", Indicators!Q95, ""), "")</f>
        <v/>
      </c>
      <c r="DM95" s="33" t="str">
        <f>IF($K95="Yes", IF(Indicators!R95&lt;&gt;"", Indicators!R95, ""), "")</f>
        <v/>
      </c>
      <c r="DN95" s="33" t="str">
        <f>IF($K95="Yes", IF(Indicators!S95&lt;&gt;"", Indicators!S95, ""), "")</f>
        <v/>
      </c>
      <c r="DO95" s="33" t="str">
        <f>IF($K95="Yes", IF(Indicators!T95&lt;&gt;"", Indicators!T95, ""), "")</f>
        <v/>
      </c>
      <c r="DP95" s="33" t="str">
        <f>IF($K95="Yes", IF(Indicators!U95&lt;&gt;"", Indicators!U95, ""), "")</f>
        <v/>
      </c>
      <c r="DQ95" s="33" t="str">
        <f>IF($K95="Yes", IF(Indicators!V95&lt;&gt;"", Indicators!V95, ""), "")</f>
        <v/>
      </c>
      <c r="DS95" s="29" t="str">
        <f>IF($K95="Yes", IF(Indicators!X95&lt;&gt;"", Indicators!X95, ""), "")</f>
        <v/>
      </c>
    </row>
    <row r="96" spans="1:123" x14ac:dyDescent="0.25">
      <c r="A96" s="56" t="str">
        <f>Indicators!A96</f>
        <v>District1023</v>
      </c>
      <c r="B96" s="56" t="str">
        <f>Indicators!B96</f>
        <v>School 2</v>
      </c>
      <c r="C96" s="57" t="str">
        <f>Indicators!D96</f>
        <v>Yes</v>
      </c>
      <c r="D96" s="64" t="str">
        <f>IF(AK96="Y", IF(Parameters!B$5="Percentile", Identification!AJ96,Identification!AI96), "")</f>
        <v/>
      </c>
      <c r="E96" s="64" t="str">
        <f>IF(AN96="Y", IF(Parameters!B$6="Percentile", AM96, AL96), "")</f>
        <v/>
      </c>
      <c r="F96" s="57" t="str">
        <f t="shared" si="32"/>
        <v>N</v>
      </c>
      <c r="G96" s="64" t="str">
        <f>IF(AND(F96="Y", AS96="Y"), IF(Parameters!B$7="Percentile", AR96,AQ96), "")</f>
        <v/>
      </c>
      <c r="H96" s="57" t="str">
        <f t="shared" si="33"/>
        <v/>
      </c>
      <c r="I96" s="64" t="str">
        <f>IF(AND(H96="Y", AW96="Y"), IF(Parameters!B$7="Percentile", AV96,AU96), "")</f>
        <v/>
      </c>
      <c r="J96" s="65" t="str">
        <f t="shared" si="34"/>
        <v/>
      </c>
      <c r="K96" s="57" t="str">
        <f t="shared" si="35"/>
        <v>No</v>
      </c>
      <c r="L96" s="87" t="str">
        <f t="shared" si="36"/>
        <v/>
      </c>
      <c r="M96" s="57" t="str">
        <f>Identification!BI96</f>
        <v>N</v>
      </c>
      <c r="N96" s="87" t="str">
        <f t="shared" si="37"/>
        <v/>
      </c>
      <c r="O96" s="88" t="str">
        <f t="shared" si="38"/>
        <v/>
      </c>
      <c r="P96" s="57" t="str">
        <f t="shared" si="39"/>
        <v/>
      </c>
      <c r="Q96" s="57" t="str">
        <f t="shared" si="40"/>
        <v/>
      </c>
      <c r="R96" s="57" t="str">
        <f t="shared" si="41"/>
        <v>No</v>
      </c>
      <c r="S96" s="57" t="str">
        <f t="shared" si="42"/>
        <v/>
      </c>
      <c r="T96" s="57" t="str">
        <f t="shared" si="43"/>
        <v>N</v>
      </c>
      <c r="U96" s="57" t="str">
        <f t="shared" si="44"/>
        <v/>
      </c>
      <c r="V96" s="88" t="str">
        <f t="shared" si="45"/>
        <v/>
      </c>
      <c r="W96" s="57" t="str">
        <f t="shared" si="46"/>
        <v/>
      </c>
      <c r="X96" s="91" t="str">
        <f t="shared" si="47"/>
        <v/>
      </c>
      <c r="Y96" s="58" t="str">
        <f t="shared" si="48"/>
        <v>No</v>
      </c>
      <c r="AA96" s="29" t="str">
        <f t="shared" si="49"/>
        <v>No</v>
      </c>
      <c r="AB96" s="29" t="str">
        <f t="shared" si="50"/>
        <v>No</v>
      </c>
      <c r="AC96" s="29" t="str">
        <f t="shared" si="51"/>
        <v>No</v>
      </c>
      <c r="AE96" s="29" t="str">
        <f t="shared" si="52"/>
        <v/>
      </c>
      <c r="AF96" s="29" t="str">
        <f t="shared" si="53"/>
        <v/>
      </c>
      <c r="AG96" s="29" t="str">
        <f t="shared" si="54"/>
        <v/>
      </c>
      <c r="AI96" s="33">
        <f>IF(C96="Yes",IF(Indicators!E96&lt;&gt;"", Indicators!E96,""),"")</f>
        <v>79.032258100000007</v>
      </c>
      <c r="AJ96" s="33">
        <f t="shared" si="55"/>
        <v>98.6</v>
      </c>
      <c r="AK96" s="62" t="str">
        <f>IF(Parameters!B$5="Percentile", IF(AJ96&lt;Parameters!C$5, "Y", "N"), IF(AI96&lt;Parameters!C$5, "Y", "N"))</f>
        <v>N</v>
      </c>
      <c r="AL96" s="33" t="str">
        <f>IF(C96="Yes", IF(Indicators!W96&lt;&gt;"", Indicators!W96, ""),"")</f>
        <v/>
      </c>
      <c r="AM96" s="33" t="str">
        <f t="shared" si="56"/>
        <v/>
      </c>
      <c r="AN96" s="33" t="str">
        <f>IF(AL96&lt;&gt;"", IF(Parameters!B$6="Percentile", IF(AM96&lt;Parameters!C$6, "Y", "N"), IF(AL96&lt;Parameters!C$6, "Y", "N")),"")</f>
        <v/>
      </c>
      <c r="AO96" s="47" t="str">
        <f t="shared" si="57"/>
        <v>N</v>
      </c>
      <c r="AQ96" s="33">
        <f>IF(C96="Yes", IF(Indicators!N96&lt;&gt;"", Indicators!N96,""),"")</f>
        <v>144.64285709999999</v>
      </c>
      <c r="AR96" s="33">
        <f t="shared" si="58"/>
        <v>95.199999999999989</v>
      </c>
      <c r="AS96" s="48" t="str">
        <f>IF(Parameters!B$7="Percentile", IF(AR96&lt;Parameters!C$7, "Y", "N"), IF(AQ96&lt;Parameters!C$7, "Y", "N"))</f>
        <v>N</v>
      </c>
      <c r="AU96" s="33">
        <f>IF(C96="Yes", IF(Indicators!X96&lt;&gt;"", Indicators!X96,""),"")</f>
        <v>6.33</v>
      </c>
      <c r="AV96" s="33">
        <f t="shared" si="59"/>
        <v>94</v>
      </c>
      <c r="AW96" s="48" t="str">
        <f>IF(Parameters!B$8="Percentile", IF(AV96&lt;Parameters!C$8, "Y", "N"), IF(AU96&gt;Parameters!C$8, "Y", "N"))</f>
        <v>N</v>
      </c>
      <c r="AY96" s="71" t="str">
        <f>IF(Indicators!F96&lt;&gt;"", IF(Indicators!F96&lt;Parameters!F$5, "Y", "N"), "")</f>
        <v>N</v>
      </c>
      <c r="AZ96" s="71" t="str">
        <f>IF(Indicators!G96&lt;&gt;"", IF(Indicators!G96&lt;Parameters!G$5, "Y", "N"), "")</f>
        <v/>
      </c>
      <c r="BA96" s="71" t="str">
        <f>IF(Indicators!H96&lt;&gt;"", IF(Indicators!H96&lt;Parameters!H$5, "Y", "N"), "")</f>
        <v/>
      </c>
      <c r="BB96" s="71" t="str">
        <f>IF(Indicators!I96&lt;&gt;"", IF(Indicators!I96&lt;Parameters!I$5, "Y", "N"), "")</f>
        <v/>
      </c>
      <c r="BC96" s="71" t="str">
        <f>IF(Indicators!J96&lt;&gt;"", IF(Indicators!J96&lt;Parameters!J$5, "Y", "N"), "")</f>
        <v/>
      </c>
      <c r="BD96" s="71" t="str">
        <f>IF(Indicators!K96&lt;&gt;"", IF(Indicators!K96&lt;Parameters!K$5, "Y", "N"), "")</f>
        <v/>
      </c>
      <c r="BE96" s="71" t="str">
        <f>IF(Indicators!L96&lt;&gt;"", IF(Indicators!L96&lt;Parameters!L$5, "Y", "N"), "")</f>
        <v/>
      </c>
      <c r="BF96" s="71" t="str">
        <f>IF(Indicators!M96&lt;&gt;"", IF(Indicators!M96&lt;Parameters!M$5, "Y", "N"), "")</f>
        <v>N</v>
      </c>
      <c r="BG96" s="29" t="str">
        <f>IF(Indicators!Q96&lt;&gt;"", IF(Indicators!Q96&lt;Parameters!H$6, "Y", "N"), "")</f>
        <v/>
      </c>
      <c r="BH96" s="29">
        <f t="shared" si="60"/>
        <v>0</v>
      </c>
      <c r="BI96" s="47" t="str">
        <f>IF(K96="No",IF(BH96&gt;=Parameters!C$12, "Y", "N"), "")</f>
        <v>N</v>
      </c>
      <c r="BK96" s="78" t="str">
        <f>IF(AND($BI96="Y", Indicators!O96&lt;&gt;""), _xlfn.PERCENTRANK.EXC(Indicators!O$2:O$210, Indicators!O96)*100, "")</f>
        <v/>
      </c>
      <c r="BL96" s="78" t="str">
        <f>IF(AND($BI96="Y", Indicators!P96&lt;&gt;""), _xlfn.PERCENTRANK.EXC(Indicators!P$2:P$210, Indicators!P96)*100, "")</f>
        <v/>
      </c>
      <c r="BM96" s="78" t="str">
        <f>IF(AND($BI96="Y", Indicators!Q96&lt;&gt;""), _xlfn.PERCENTRANK.EXC(Indicators!Q$2:Q$210, Indicators!Q96)*100, "")</f>
        <v/>
      </c>
      <c r="BN96" s="78" t="str">
        <f>IF(AND($BI96="Y", Indicators!R96&lt;&gt;""), _xlfn.PERCENTRANK.EXC(Indicators!R$2:R$210, Indicators!R96)*100, "")</f>
        <v/>
      </c>
      <c r="BO96" s="78" t="str">
        <f>IF(AND($BI96="Y", Indicators!S96&lt;&gt;""), _xlfn.PERCENTRANK.EXC(Indicators!S$2:S$210, Indicators!S96)*100, "")</f>
        <v/>
      </c>
      <c r="BP96" s="78" t="str">
        <f>IF(AND($BI96="Y", Indicators!T96&lt;&gt;""), _xlfn.PERCENTRANK.EXC(Indicators!T$2:T$210, Indicators!T96)*100, "")</f>
        <v/>
      </c>
      <c r="BQ96" s="78" t="str">
        <f>IF(AND($BI96="Y", Indicators!U96&lt;&gt;""), _xlfn.PERCENTRANK.EXC(Indicators!U$2:U$210, Indicators!U96)*100, "")</f>
        <v/>
      </c>
      <c r="BR96" s="78" t="str">
        <f>IF(AND($BI96="Y", Indicators!V96&lt;&gt;""), _xlfn.PERCENTRANK.EXC(Indicators!V$2:V$210, Indicators!V96)*100, "")</f>
        <v/>
      </c>
      <c r="BS96" s="81" t="str">
        <f t="shared" si="61"/>
        <v/>
      </c>
      <c r="BT96" s="84" t="str">
        <f>IF(BI96="Y", IF(BS96&gt;=Parameters!C$13, "Y", "N"), "")</f>
        <v/>
      </c>
      <c r="BU96" s="29"/>
      <c r="BV96" s="33" t="str">
        <f>IF(BT96="Y", Indicators!X96, "")</f>
        <v/>
      </c>
      <c r="BW96" s="47" t="str">
        <f>IF(BV96&lt;&gt;"", IF(BV96&gt;Parameters!C$14,"Y", "N"), "")</f>
        <v/>
      </c>
      <c r="BY96" s="72" t="str">
        <f>IF(Indicators!F96&lt;&gt;"", IF(Indicators!F96&lt;Parameters!F$18, "Y", "N"), "")</f>
        <v>N</v>
      </c>
      <c r="BZ96" s="72" t="str">
        <f>IF(Indicators!G96&lt;&gt;"", IF(Indicators!G96&lt;Parameters!G$18, "Y", "N"), "")</f>
        <v/>
      </c>
      <c r="CA96" s="72" t="str">
        <f>IF(Indicators!H96&lt;&gt;"", IF(Indicators!H96&lt;Parameters!H$18, "Y", "N"), "")</f>
        <v/>
      </c>
      <c r="CB96" s="72" t="str">
        <f>IF(Indicators!I96&lt;&gt;"", IF(Indicators!I96&lt;Parameters!I$18, "Y", "N"), "")</f>
        <v/>
      </c>
      <c r="CC96" s="72" t="str">
        <f>IF(Indicators!J96&lt;&gt;"", IF(Indicators!J96&lt;Parameters!J$18, "Y", "N"), "")</f>
        <v/>
      </c>
      <c r="CD96" s="72" t="str">
        <f>IF(Indicators!K96&lt;&gt;"", IF(Indicators!K96&lt;Parameters!K$18, "Y", "N"), "")</f>
        <v/>
      </c>
      <c r="CE96" s="72" t="str">
        <f>IF(Indicators!L96&lt;&gt;"", IF(Indicators!L96&lt;Parameters!L$18, "Y", "N"), "")</f>
        <v/>
      </c>
      <c r="CF96" s="72" t="str">
        <f>IF(Indicators!M96&lt;&gt;"", IF(Indicators!M96&lt;Parameters!M$18, "Y", "N"), "")</f>
        <v>N</v>
      </c>
      <c r="CG96" s="29" t="str">
        <f>IF(Indicators!Q96&lt;&gt;"", IF(Indicators!Q96&lt;Parameters!H$19, "Y", "N"), "")</f>
        <v/>
      </c>
      <c r="CH96" s="29">
        <f t="shared" si="62"/>
        <v>0</v>
      </c>
      <c r="CI96" s="47" t="str">
        <f>IF(AND(K96="No",R96="No"),IF(CH96&gt;=Parameters!C$18, "Y", "N"), "")</f>
        <v>N</v>
      </c>
      <c r="CJ96" s="29"/>
      <c r="CK96" s="29" t="str">
        <f>IF(AND($CI96="Y", Indicators!O96&lt;&gt;""), IF(Indicators!O96&lt;Parameters!F$20, "Y", "N"),"")</f>
        <v/>
      </c>
      <c r="CL96" s="29" t="str">
        <f>IF(AND($CI96="Y", Indicators!P96&lt;&gt;""), IF(Indicators!P96&lt;Parameters!G$20, "Y", "N"),"")</f>
        <v/>
      </c>
      <c r="CM96" s="29" t="str">
        <f>IF(AND($CI96="Y", Indicators!Q96&lt;&gt;""), IF(Indicators!Q96&lt;Parameters!H$20, "Y", "N"),"")</f>
        <v/>
      </c>
      <c r="CN96" s="29" t="str">
        <f>IF(AND($CI96="Y", Indicators!R96&lt;&gt;""), IF(Indicators!R96&lt;Parameters!I$20, "Y", "N"),"")</f>
        <v/>
      </c>
      <c r="CO96" s="29" t="str">
        <f>IF(AND($CI96="Y", Indicators!S96&lt;&gt;""), IF(Indicators!S96&lt;Parameters!J$20, "Y", "N"),"")</f>
        <v/>
      </c>
      <c r="CP96" s="29" t="str">
        <f>IF(AND($CI96="Y", Indicators!T96&lt;&gt;""), IF(Indicators!T96&lt;Parameters!K$20, "Y", "N"),"")</f>
        <v/>
      </c>
      <c r="CQ96" s="29" t="str">
        <f>IF(AND($CI96="Y", Indicators!U96&lt;&gt;""), IF(Indicators!U96&lt;Parameters!L$20, "Y", "N"),"")</f>
        <v/>
      </c>
      <c r="CR96" s="29" t="str">
        <f>IF(AND($CI96="Y", Indicators!V96&lt;&gt;""), IF(Indicators!V96&lt;Parameters!M$20, "Y", "N"),"")</f>
        <v/>
      </c>
      <c r="CS96" s="81" t="str">
        <f t="shared" si="63"/>
        <v/>
      </c>
      <c r="CT96" s="84" t="str">
        <f>IF(CI96="Y", IF(CS96&gt;=Parameters!C$19, "Y", "N"), "")</f>
        <v/>
      </c>
      <c r="CU96" s="29" t="str">
        <f>IF($H96="Yes",#REF!, "")</f>
        <v/>
      </c>
      <c r="CV96" s="78" t="str">
        <f>IF(CT96="Y", Indicators!X96, "")</f>
        <v/>
      </c>
      <c r="CW96" s="34" t="str">
        <f>IF(CV96&lt;&gt;"",IF(CV96&gt;Parameters!C115,"Y","N"), "")</f>
        <v/>
      </c>
      <c r="CY96" s="33" t="str">
        <f>IF($K96="Yes", IF(Indicators!F96&lt;&gt;"", Indicators!F96, ""), "")</f>
        <v/>
      </c>
      <c r="CZ96" s="33" t="str">
        <f>IF($K96="Yes", IF(Indicators!G96&lt;&gt;"", Indicators!G96, ""), "")</f>
        <v/>
      </c>
      <c r="DA96" s="33" t="str">
        <f>IF($K96="Yes", IF(Indicators!H96&lt;&gt;"", Indicators!H96, ""), "")</f>
        <v/>
      </c>
      <c r="DB96" s="33" t="str">
        <f>IF($K96="Yes", IF(Indicators!I96&lt;&gt;"", Indicators!I96, ""), "")</f>
        <v/>
      </c>
      <c r="DC96" s="33" t="str">
        <f>IF($K96="Yes", IF(Indicators!J96&lt;&gt;"", Indicators!J96, ""), "")</f>
        <v/>
      </c>
      <c r="DD96" s="33" t="str">
        <f>IF($K96="Yes", IF(Indicators!K96&lt;&gt;"", Indicators!K96, ""), "")</f>
        <v/>
      </c>
      <c r="DE96" s="33" t="str">
        <f>IF($K96="Yes", IF(Indicators!L96&lt;&gt;"", Indicators!L96, ""), "")</f>
        <v/>
      </c>
      <c r="DF96" s="33" t="str">
        <f>IF($K96="Yes", IF(Indicators!M96&lt;&gt;"", Indicators!M96, ""), "")</f>
        <v/>
      </c>
      <c r="DH96" s="33" t="str">
        <f>IF($K96="Yes", IF(Indicators!W96&lt;&gt;"", Indicators!W96, ""), "")</f>
        <v/>
      </c>
      <c r="DJ96" s="33" t="str">
        <f>IF($K96="Yes", IF(Indicators!O96&lt;&gt;"", Indicators!O96, ""), "")</f>
        <v/>
      </c>
      <c r="DK96" s="33" t="str">
        <f>IF($K96="Yes", IF(Indicators!P96&lt;&gt;"", Indicators!P96, ""), "")</f>
        <v/>
      </c>
      <c r="DL96" s="33" t="str">
        <f>IF($K96="Yes", IF(Indicators!Q96&lt;&gt;"", Indicators!Q96, ""), "")</f>
        <v/>
      </c>
      <c r="DM96" s="33" t="str">
        <f>IF($K96="Yes", IF(Indicators!R96&lt;&gt;"", Indicators!R96, ""), "")</f>
        <v/>
      </c>
      <c r="DN96" s="33" t="str">
        <f>IF($K96="Yes", IF(Indicators!S96&lt;&gt;"", Indicators!S96, ""), "")</f>
        <v/>
      </c>
      <c r="DO96" s="33" t="str">
        <f>IF($K96="Yes", IF(Indicators!T96&lt;&gt;"", Indicators!T96, ""), "")</f>
        <v/>
      </c>
      <c r="DP96" s="33" t="str">
        <f>IF($K96="Yes", IF(Indicators!U96&lt;&gt;"", Indicators!U96, ""), "")</f>
        <v/>
      </c>
      <c r="DQ96" s="33" t="str">
        <f>IF($K96="Yes", IF(Indicators!V96&lt;&gt;"", Indicators!V96, ""), "")</f>
        <v/>
      </c>
      <c r="DS96" s="29" t="str">
        <f>IF($K96="Yes", IF(Indicators!X96&lt;&gt;"", Indicators!X96, ""), "")</f>
        <v/>
      </c>
    </row>
    <row r="97" spans="1:123" x14ac:dyDescent="0.25">
      <c r="A97" s="56" t="str">
        <f>Indicators!A97</f>
        <v>District1023</v>
      </c>
      <c r="B97" s="56" t="str">
        <f>Indicators!B97</f>
        <v>School 3</v>
      </c>
      <c r="C97" s="57" t="str">
        <f>Indicators!D97</f>
        <v>Yes</v>
      </c>
      <c r="D97" s="64">
        <f>IF(AK97="Y", IF(Parameters!B$5="Percentile", Identification!AJ97,Identification!AI97), "")</f>
        <v>48.4375</v>
      </c>
      <c r="E97" s="64" t="str">
        <f>IF(AN97="Y", IF(Parameters!B$6="Percentile", AM97, AL97), "")</f>
        <v/>
      </c>
      <c r="F97" s="57" t="str">
        <f t="shared" si="32"/>
        <v>Y</v>
      </c>
      <c r="G97" s="64" t="str">
        <f>IF(AND(F97="Y", AS97="Y"), IF(Parameters!B$7="Percentile", AR97,AQ97), "")</f>
        <v/>
      </c>
      <c r="H97" s="57" t="str">
        <f t="shared" si="33"/>
        <v>N</v>
      </c>
      <c r="I97" s="64" t="str">
        <f>IF(AND(H97="Y", AW97="Y"), IF(Parameters!B$7="Percentile", AV97,AU97), "")</f>
        <v/>
      </c>
      <c r="J97" s="65" t="str">
        <f t="shared" si="34"/>
        <v/>
      </c>
      <c r="K97" s="57" t="str">
        <f t="shared" si="35"/>
        <v>No</v>
      </c>
      <c r="L97" s="87">
        <f t="shared" si="36"/>
        <v>2</v>
      </c>
      <c r="M97" s="57" t="str">
        <f>Identification!BI97</f>
        <v>Y</v>
      </c>
      <c r="N97" s="87" t="str">
        <f t="shared" si="37"/>
        <v/>
      </c>
      <c r="O97" s="88" t="str">
        <f t="shared" si="38"/>
        <v>N</v>
      </c>
      <c r="P97" s="57" t="str">
        <f t="shared" si="39"/>
        <v/>
      </c>
      <c r="Q97" s="57" t="str">
        <f t="shared" si="40"/>
        <v/>
      </c>
      <c r="R97" s="57" t="str">
        <f t="shared" si="41"/>
        <v>No</v>
      </c>
      <c r="S97" s="57" t="str">
        <f t="shared" si="42"/>
        <v/>
      </c>
      <c r="T97" s="57" t="str">
        <f t="shared" si="43"/>
        <v>N</v>
      </c>
      <c r="U97" s="57" t="str">
        <f t="shared" si="44"/>
        <v/>
      </c>
      <c r="V97" s="88" t="str">
        <f t="shared" si="45"/>
        <v/>
      </c>
      <c r="W97" s="57" t="str">
        <f t="shared" si="46"/>
        <v/>
      </c>
      <c r="X97" s="91" t="str">
        <f t="shared" si="47"/>
        <v/>
      </c>
      <c r="Y97" s="58" t="str">
        <f t="shared" si="48"/>
        <v>No</v>
      </c>
      <c r="AA97" s="29" t="str">
        <f t="shared" si="49"/>
        <v>No</v>
      </c>
      <c r="AB97" s="29" t="str">
        <f t="shared" si="50"/>
        <v>No</v>
      </c>
      <c r="AC97" s="29" t="str">
        <f t="shared" si="51"/>
        <v>No</v>
      </c>
      <c r="AE97" s="29" t="str">
        <f t="shared" si="52"/>
        <v/>
      </c>
      <c r="AF97" s="29" t="str">
        <f t="shared" si="53"/>
        <v/>
      </c>
      <c r="AG97" s="29" t="str">
        <f t="shared" si="54"/>
        <v/>
      </c>
      <c r="AI97" s="33">
        <f>IF(C97="Yes",IF(Indicators!E97&lt;&gt;"", Indicators!E97,""),"")</f>
        <v>48.4375</v>
      </c>
      <c r="AJ97" s="33">
        <f t="shared" si="55"/>
        <v>60.5</v>
      </c>
      <c r="AK97" s="62" t="str">
        <f>IF(Parameters!B$5="Percentile", IF(AJ97&lt;Parameters!C$5, "Y", "N"), IF(AI97&lt;Parameters!C$5, "Y", "N"))</f>
        <v>Y</v>
      </c>
      <c r="AL97" s="33" t="str">
        <f>IF(C97="Yes", IF(Indicators!W97&lt;&gt;"", Indicators!W97, ""),"")</f>
        <v/>
      </c>
      <c r="AM97" s="33" t="str">
        <f t="shared" si="56"/>
        <v/>
      </c>
      <c r="AN97" s="33" t="str">
        <f>IF(AL97&lt;&gt;"", IF(Parameters!B$6="Percentile", IF(AM97&lt;Parameters!C$6, "Y", "N"), IF(AL97&lt;Parameters!C$6, "Y", "N")),"")</f>
        <v/>
      </c>
      <c r="AO97" s="47" t="str">
        <f t="shared" si="57"/>
        <v>Y</v>
      </c>
      <c r="AQ97" s="33">
        <f>IF(C97="Yes", IF(Indicators!N97&lt;&gt;"", Indicators!N97,""),"")</f>
        <v>115</v>
      </c>
      <c r="AR97" s="33">
        <f t="shared" si="58"/>
        <v>59.5</v>
      </c>
      <c r="AS97" s="48" t="str">
        <f>IF(Parameters!B$7="Percentile", IF(AR97&lt;Parameters!C$7, "Y", "N"), IF(AQ97&lt;Parameters!C$7, "Y", "N"))</f>
        <v>N</v>
      </c>
      <c r="AU97" s="33">
        <f>IF(C97="Yes", IF(Indicators!X97&lt;&gt;"", Indicators!X97,""),"")</f>
        <v>5.04</v>
      </c>
      <c r="AV97" s="33">
        <f t="shared" si="59"/>
        <v>96.7</v>
      </c>
      <c r="AW97" s="48" t="str">
        <f>IF(Parameters!B$8="Percentile", IF(AV97&lt;Parameters!C$8, "Y", "N"), IF(AU97&gt;Parameters!C$8, "Y", "N"))</f>
        <v>N</v>
      </c>
      <c r="AY97" s="71" t="str">
        <f>IF(Indicators!F97&lt;&gt;"", IF(Indicators!F97&lt;Parameters!F$5, "Y", "N"), "")</f>
        <v>Y</v>
      </c>
      <c r="AZ97" s="71" t="str">
        <f>IF(Indicators!G97&lt;&gt;"", IF(Indicators!G97&lt;Parameters!G$5, "Y", "N"), "")</f>
        <v/>
      </c>
      <c r="BA97" s="71" t="str">
        <f>IF(Indicators!H97&lt;&gt;"", IF(Indicators!H97&lt;Parameters!H$5, "Y", "N"), "")</f>
        <v/>
      </c>
      <c r="BB97" s="71" t="str">
        <f>IF(Indicators!I97&lt;&gt;"", IF(Indicators!I97&lt;Parameters!I$5, "Y", "N"), "")</f>
        <v/>
      </c>
      <c r="BC97" s="71" t="str">
        <f>IF(Indicators!J97&lt;&gt;"", IF(Indicators!J97&lt;Parameters!J$5, "Y", "N"), "")</f>
        <v/>
      </c>
      <c r="BD97" s="71" t="str">
        <f>IF(Indicators!K97&lt;&gt;"", IF(Indicators!K97&lt;Parameters!K$5, "Y", "N"), "")</f>
        <v/>
      </c>
      <c r="BE97" s="71" t="str">
        <f>IF(Indicators!L97&lt;&gt;"", IF(Indicators!L97&lt;Parameters!L$5, "Y", "N"), "")</f>
        <v/>
      </c>
      <c r="BF97" s="71" t="str">
        <f>IF(Indicators!M97&lt;&gt;"", IF(Indicators!M97&lt;Parameters!M$5, "Y", "N"), "")</f>
        <v>Y</v>
      </c>
      <c r="BG97" s="29" t="str">
        <f>IF(Indicators!Q97&lt;&gt;"", IF(Indicators!Q97&lt;Parameters!H$6, "Y", "N"), "")</f>
        <v/>
      </c>
      <c r="BH97" s="29">
        <f t="shared" si="60"/>
        <v>2</v>
      </c>
      <c r="BI97" s="47" t="str">
        <f>IF(K97="No",IF(BH97&gt;=Parameters!C$12, "Y", "N"), "")</f>
        <v>Y</v>
      </c>
      <c r="BK97" s="78" t="str">
        <f>IF(AND($BI97="Y", Indicators!O97&lt;&gt;""), _xlfn.PERCENTRANK.EXC(Indicators!O$2:O$210, Indicators!O97)*100, "")</f>
        <v/>
      </c>
      <c r="BL97" s="78" t="str">
        <f>IF(AND($BI97="Y", Indicators!P97&lt;&gt;""), _xlfn.PERCENTRANK.EXC(Indicators!P$2:P$210, Indicators!P97)*100, "")</f>
        <v/>
      </c>
      <c r="BM97" s="78" t="str">
        <f>IF(AND($BI97="Y", Indicators!Q97&lt;&gt;""), _xlfn.PERCENTRANK.EXC(Indicators!Q$2:Q$210, Indicators!Q97)*100, "")</f>
        <v/>
      </c>
      <c r="BN97" s="78" t="str">
        <f>IF(AND($BI97="Y", Indicators!R97&lt;&gt;""), _xlfn.PERCENTRANK.EXC(Indicators!R$2:R$210, Indicators!R97)*100, "")</f>
        <v/>
      </c>
      <c r="BO97" s="78" t="str">
        <f>IF(AND($BI97="Y", Indicators!S97&lt;&gt;""), _xlfn.PERCENTRANK.EXC(Indicators!S$2:S$210, Indicators!S97)*100, "")</f>
        <v/>
      </c>
      <c r="BP97" s="78" t="str">
        <f>IF(AND($BI97="Y", Indicators!T97&lt;&gt;""), _xlfn.PERCENTRANK.EXC(Indicators!T$2:T$210, Indicators!T97)*100, "")</f>
        <v/>
      </c>
      <c r="BQ97" s="78" t="str">
        <f>IF(AND($BI97="Y", Indicators!U97&lt;&gt;""), _xlfn.PERCENTRANK.EXC(Indicators!U$2:U$210, Indicators!U97)*100, "")</f>
        <v/>
      </c>
      <c r="BR97" s="78">
        <f>IF(AND($BI97="Y", Indicators!V97&lt;&gt;""), _xlfn.PERCENTRANK.EXC(Indicators!V$2:V$210, Indicators!V97)*100, "")</f>
        <v>69.599999999999994</v>
      </c>
      <c r="BS97" s="81">
        <f t="shared" si="61"/>
        <v>0</v>
      </c>
      <c r="BT97" s="84" t="str">
        <f>IF(BI97="Y", IF(BS97&gt;=Parameters!C$13, "Y", "N"), "")</f>
        <v>N</v>
      </c>
      <c r="BU97" s="29"/>
      <c r="BV97" s="33" t="str">
        <f>IF(BT97="Y", Indicators!X97, "")</f>
        <v/>
      </c>
      <c r="BW97" s="47" t="str">
        <f>IF(BV97&lt;&gt;"", IF(BV97&gt;Parameters!C$14,"Y", "N"), "")</f>
        <v/>
      </c>
      <c r="BY97" s="72" t="str">
        <f>IF(Indicators!F97&lt;&gt;"", IF(Indicators!F97&lt;Parameters!F$18, "Y", "N"), "")</f>
        <v>Y</v>
      </c>
      <c r="BZ97" s="72" t="str">
        <f>IF(Indicators!G97&lt;&gt;"", IF(Indicators!G97&lt;Parameters!G$18, "Y", "N"), "")</f>
        <v/>
      </c>
      <c r="CA97" s="72" t="str">
        <f>IF(Indicators!H97&lt;&gt;"", IF(Indicators!H97&lt;Parameters!H$18, "Y", "N"), "")</f>
        <v/>
      </c>
      <c r="CB97" s="72" t="str">
        <f>IF(Indicators!I97&lt;&gt;"", IF(Indicators!I97&lt;Parameters!I$18, "Y", "N"), "")</f>
        <v/>
      </c>
      <c r="CC97" s="72" t="str">
        <f>IF(Indicators!J97&lt;&gt;"", IF(Indicators!J97&lt;Parameters!J$18, "Y", "N"), "")</f>
        <v/>
      </c>
      <c r="CD97" s="72" t="str">
        <f>IF(Indicators!K97&lt;&gt;"", IF(Indicators!K97&lt;Parameters!K$18, "Y", "N"), "")</f>
        <v/>
      </c>
      <c r="CE97" s="72" t="str">
        <f>IF(Indicators!L97&lt;&gt;"", IF(Indicators!L97&lt;Parameters!L$18, "Y", "N"), "")</f>
        <v/>
      </c>
      <c r="CF97" s="72" t="str">
        <f>IF(Indicators!M97&lt;&gt;"", IF(Indicators!M97&lt;Parameters!M$18, "Y", "N"), "")</f>
        <v>N</v>
      </c>
      <c r="CG97" s="29" t="str">
        <f>IF(Indicators!Q97&lt;&gt;"", IF(Indicators!Q97&lt;Parameters!H$19, "Y", "N"), "")</f>
        <v/>
      </c>
      <c r="CH97" s="29">
        <f t="shared" si="62"/>
        <v>1</v>
      </c>
      <c r="CI97" s="47" t="str">
        <f>IF(AND(K97="No",R97="No"),IF(CH97&gt;=Parameters!C$18, "Y", "N"), "")</f>
        <v>N</v>
      </c>
      <c r="CJ97" s="29"/>
      <c r="CK97" s="29" t="str">
        <f>IF(AND($CI97="Y", Indicators!O97&lt;&gt;""), IF(Indicators!O97&lt;Parameters!F$20, "Y", "N"),"")</f>
        <v/>
      </c>
      <c r="CL97" s="29" t="str">
        <f>IF(AND($CI97="Y", Indicators!P97&lt;&gt;""), IF(Indicators!P97&lt;Parameters!G$20, "Y", "N"),"")</f>
        <v/>
      </c>
      <c r="CM97" s="29" t="str">
        <f>IF(AND($CI97="Y", Indicators!Q97&lt;&gt;""), IF(Indicators!Q97&lt;Parameters!H$20, "Y", "N"),"")</f>
        <v/>
      </c>
      <c r="CN97" s="29" t="str">
        <f>IF(AND($CI97="Y", Indicators!R97&lt;&gt;""), IF(Indicators!R97&lt;Parameters!I$20, "Y", "N"),"")</f>
        <v/>
      </c>
      <c r="CO97" s="29" t="str">
        <f>IF(AND($CI97="Y", Indicators!S97&lt;&gt;""), IF(Indicators!S97&lt;Parameters!J$20, "Y", "N"),"")</f>
        <v/>
      </c>
      <c r="CP97" s="29" t="str">
        <f>IF(AND($CI97="Y", Indicators!T97&lt;&gt;""), IF(Indicators!T97&lt;Parameters!K$20, "Y", "N"),"")</f>
        <v/>
      </c>
      <c r="CQ97" s="29" t="str">
        <f>IF(AND($CI97="Y", Indicators!U97&lt;&gt;""), IF(Indicators!U97&lt;Parameters!L$20, "Y", "N"),"")</f>
        <v/>
      </c>
      <c r="CR97" s="29" t="str">
        <f>IF(AND($CI97="Y", Indicators!V97&lt;&gt;""), IF(Indicators!V97&lt;Parameters!M$20, "Y", "N"),"")</f>
        <v/>
      </c>
      <c r="CS97" s="81" t="str">
        <f t="shared" si="63"/>
        <v/>
      </c>
      <c r="CT97" s="84" t="str">
        <f>IF(CI97="Y", IF(CS97&gt;=Parameters!C$19, "Y", "N"), "")</f>
        <v/>
      </c>
      <c r="CU97" s="29" t="str">
        <f>IF($H97="Yes",#REF!, "")</f>
        <v/>
      </c>
      <c r="CV97" s="78" t="str">
        <f>IF(CT97="Y", Indicators!X97, "")</f>
        <v/>
      </c>
      <c r="CW97" s="34" t="str">
        <f>IF(CV97&lt;&gt;"",IF(CV97&gt;Parameters!C116,"Y","N"), "")</f>
        <v/>
      </c>
      <c r="CY97" s="33" t="str">
        <f>IF($K97="Yes", IF(Indicators!F97&lt;&gt;"", Indicators!F97, ""), "")</f>
        <v/>
      </c>
      <c r="CZ97" s="33" t="str">
        <f>IF($K97="Yes", IF(Indicators!G97&lt;&gt;"", Indicators!G97, ""), "")</f>
        <v/>
      </c>
      <c r="DA97" s="33" t="str">
        <f>IF($K97="Yes", IF(Indicators!H97&lt;&gt;"", Indicators!H97, ""), "")</f>
        <v/>
      </c>
      <c r="DB97" s="33" t="str">
        <f>IF($K97="Yes", IF(Indicators!I97&lt;&gt;"", Indicators!I97, ""), "")</f>
        <v/>
      </c>
      <c r="DC97" s="33" t="str">
        <f>IF($K97="Yes", IF(Indicators!J97&lt;&gt;"", Indicators!J97, ""), "")</f>
        <v/>
      </c>
      <c r="DD97" s="33" t="str">
        <f>IF($K97="Yes", IF(Indicators!K97&lt;&gt;"", Indicators!K97, ""), "")</f>
        <v/>
      </c>
      <c r="DE97" s="33" t="str">
        <f>IF($K97="Yes", IF(Indicators!L97&lt;&gt;"", Indicators!L97, ""), "")</f>
        <v/>
      </c>
      <c r="DF97" s="33" t="str">
        <f>IF($K97="Yes", IF(Indicators!M97&lt;&gt;"", Indicators!M97, ""), "")</f>
        <v/>
      </c>
      <c r="DH97" s="33" t="str">
        <f>IF($K97="Yes", IF(Indicators!W97&lt;&gt;"", Indicators!W97, ""), "")</f>
        <v/>
      </c>
      <c r="DJ97" s="33" t="str">
        <f>IF($K97="Yes", IF(Indicators!O97&lt;&gt;"", Indicators!O97, ""), "")</f>
        <v/>
      </c>
      <c r="DK97" s="33" t="str">
        <f>IF($K97="Yes", IF(Indicators!P97&lt;&gt;"", Indicators!P97, ""), "")</f>
        <v/>
      </c>
      <c r="DL97" s="33" t="str">
        <f>IF($K97="Yes", IF(Indicators!Q97&lt;&gt;"", Indicators!Q97, ""), "")</f>
        <v/>
      </c>
      <c r="DM97" s="33" t="str">
        <f>IF($K97="Yes", IF(Indicators!R97&lt;&gt;"", Indicators!R97, ""), "")</f>
        <v/>
      </c>
      <c r="DN97" s="33" t="str">
        <f>IF($K97="Yes", IF(Indicators!S97&lt;&gt;"", Indicators!S97, ""), "")</f>
        <v/>
      </c>
      <c r="DO97" s="33" t="str">
        <f>IF($K97="Yes", IF(Indicators!T97&lt;&gt;"", Indicators!T97, ""), "")</f>
        <v/>
      </c>
      <c r="DP97" s="33" t="str">
        <f>IF($K97="Yes", IF(Indicators!U97&lt;&gt;"", Indicators!U97, ""), "")</f>
        <v/>
      </c>
      <c r="DQ97" s="33" t="str">
        <f>IF($K97="Yes", IF(Indicators!V97&lt;&gt;"", Indicators!V97, ""), "")</f>
        <v/>
      </c>
      <c r="DS97" s="29" t="str">
        <f>IF($K97="Yes", IF(Indicators!X97&lt;&gt;"", Indicators!X97, ""), "")</f>
        <v/>
      </c>
    </row>
    <row r="98" spans="1:123" x14ac:dyDescent="0.25">
      <c r="A98" s="56" t="str">
        <f>Indicators!A98</f>
        <v>District1023</v>
      </c>
      <c r="B98" s="56" t="str">
        <f>Indicators!B98</f>
        <v>School 4</v>
      </c>
      <c r="C98" s="57" t="str">
        <f>Indicators!D98</f>
        <v>Yes</v>
      </c>
      <c r="D98" s="64">
        <f>IF(AK98="Y", IF(Parameters!B$5="Percentile", Identification!AJ98,Identification!AI98), "")</f>
        <v>28.214285700000001</v>
      </c>
      <c r="E98" s="64" t="str">
        <f>IF(AN98="Y", IF(Parameters!B$6="Percentile", AM98, AL98), "")</f>
        <v/>
      </c>
      <c r="F98" s="57" t="str">
        <f t="shared" si="32"/>
        <v>Y</v>
      </c>
      <c r="G98" s="64">
        <f>IF(AND(F98="Y", AS98="Y"), IF(Parameters!B$7="Percentile", AR98,AQ98), "")</f>
        <v>2.7</v>
      </c>
      <c r="H98" s="57" t="str">
        <f t="shared" si="33"/>
        <v>Y</v>
      </c>
      <c r="I98" s="64" t="str">
        <f>IF(AND(H98="Y", AW98="Y"), IF(Parameters!B$7="Percentile", AV98,AU98), "")</f>
        <v/>
      </c>
      <c r="J98" s="65" t="str">
        <f t="shared" si="34"/>
        <v>N</v>
      </c>
      <c r="K98" s="57" t="str">
        <f t="shared" si="35"/>
        <v>No</v>
      </c>
      <c r="L98" s="87">
        <f t="shared" si="36"/>
        <v>3</v>
      </c>
      <c r="M98" s="57" t="str">
        <f>Identification!BI98</f>
        <v>Y</v>
      </c>
      <c r="N98" s="87">
        <f t="shared" si="37"/>
        <v>2</v>
      </c>
      <c r="O98" s="88" t="str">
        <f t="shared" si="38"/>
        <v>Y</v>
      </c>
      <c r="P98" s="57">
        <f t="shared" si="39"/>
        <v>11.5</v>
      </c>
      <c r="Q98" s="57" t="str">
        <f t="shared" si="40"/>
        <v>Y</v>
      </c>
      <c r="R98" s="57" t="str">
        <f t="shared" si="41"/>
        <v>Yes</v>
      </c>
      <c r="S98" s="57" t="str">
        <f t="shared" si="42"/>
        <v/>
      </c>
      <c r="T98" s="57" t="str">
        <f t="shared" si="43"/>
        <v/>
      </c>
      <c r="U98" s="57" t="str">
        <f t="shared" si="44"/>
        <v/>
      </c>
      <c r="V98" s="88" t="str">
        <f t="shared" si="45"/>
        <v/>
      </c>
      <c r="W98" s="57" t="str">
        <f t="shared" si="46"/>
        <v/>
      </c>
      <c r="X98" s="91" t="str">
        <f t="shared" si="47"/>
        <v/>
      </c>
      <c r="Y98" s="58" t="str">
        <f t="shared" si="48"/>
        <v>No</v>
      </c>
      <c r="AA98" s="29" t="str">
        <f t="shared" si="49"/>
        <v>No</v>
      </c>
      <c r="AB98" s="29" t="str">
        <f t="shared" si="50"/>
        <v>Yes</v>
      </c>
      <c r="AC98" s="29" t="str">
        <f t="shared" si="51"/>
        <v>No</v>
      </c>
      <c r="AE98" s="29" t="str">
        <f t="shared" si="52"/>
        <v/>
      </c>
      <c r="AF98" s="29" t="str">
        <f t="shared" si="53"/>
        <v/>
      </c>
      <c r="AG98" s="29" t="str">
        <f t="shared" si="54"/>
        <v/>
      </c>
      <c r="AI98" s="33">
        <f>IF(C98="Yes",IF(Indicators!E98&lt;&gt;"", Indicators!E98,""),"")</f>
        <v>28.214285700000001</v>
      </c>
      <c r="AJ98" s="33">
        <f t="shared" si="55"/>
        <v>7.3999999999999995</v>
      </c>
      <c r="AK98" s="62" t="str">
        <f>IF(Parameters!B$5="Percentile", IF(AJ98&lt;Parameters!C$5, "Y", "N"), IF(AI98&lt;Parameters!C$5, "Y", "N"))</f>
        <v>Y</v>
      </c>
      <c r="AL98" s="33" t="str">
        <f>IF(C98="Yes", IF(Indicators!W98&lt;&gt;"", Indicators!W98, ""),"")</f>
        <v/>
      </c>
      <c r="AM98" s="33" t="str">
        <f t="shared" si="56"/>
        <v/>
      </c>
      <c r="AN98" s="33" t="str">
        <f>IF(AL98&lt;&gt;"", IF(Parameters!B$6="Percentile", IF(AM98&lt;Parameters!C$6, "Y", "N"), IF(AL98&lt;Parameters!C$6, "Y", "N")),"")</f>
        <v/>
      </c>
      <c r="AO98" s="47" t="str">
        <f t="shared" si="57"/>
        <v>Y</v>
      </c>
      <c r="AQ98" s="33">
        <f>IF(C98="Yes", IF(Indicators!N98&lt;&gt;"", Indicators!N98,""),"")</f>
        <v>83.203125</v>
      </c>
      <c r="AR98" s="33">
        <f t="shared" si="58"/>
        <v>2.7</v>
      </c>
      <c r="AS98" s="48" t="str">
        <f>IF(Parameters!B$7="Percentile", IF(AR98&lt;Parameters!C$7, "Y", "N"), IF(AQ98&lt;Parameters!C$7, "Y", "N"))</f>
        <v>Y</v>
      </c>
      <c r="AU98" s="33">
        <f>IF(C98="Yes", IF(Indicators!X98&lt;&gt;"", Indicators!X98,""),"")</f>
        <v>11.5</v>
      </c>
      <c r="AV98" s="33">
        <f t="shared" si="59"/>
        <v>65.8</v>
      </c>
      <c r="AW98" s="48" t="str">
        <f>IF(Parameters!B$8="Percentile", IF(AV98&lt;Parameters!C$8, "Y", "N"), IF(AU98&gt;Parameters!C$8, "Y", "N"))</f>
        <v>N</v>
      </c>
      <c r="AY98" s="71" t="str">
        <f>IF(Indicators!F98&lt;&gt;"", IF(Indicators!F98&lt;Parameters!F$5, "Y", "N"), "")</f>
        <v>Y</v>
      </c>
      <c r="AZ98" s="71" t="str">
        <f>IF(Indicators!G98&lt;&gt;"", IF(Indicators!G98&lt;Parameters!G$5, "Y", "N"), "")</f>
        <v>Y</v>
      </c>
      <c r="BA98" s="71" t="str">
        <f>IF(Indicators!H98&lt;&gt;"", IF(Indicators!H98&lt;Parameters!H$5, "Y", "N"), "")</f>
        <v/>
      </c>
      <c r="BB98" s="71" t="str">
        <f>IF(Indicators!I98&lt;&gt;"", IF(Indicators!I98&lt;Parameters!I$5, "Y", "N"), "")</f>
        <v/>
      </c>
      <c r="BC98" s="71" t="str">
        <f>IF(Indicators!J98&lt;&gt;"", IF(Indicators!J98&lt;Parameters!J$5, "Y", "N"), "")</f>
        <v/>
      </c>
      <c r="BD98" s="71" t="str">
        <f>IF(Indicators!K98&lt;&gt;"", IF(Indicators!K98&lt;Parameters!K$5, "Y", "N"), "")</f>
        <v/>
      </c>
      <c r="BE98" s="71" t="str">
        <f>IF(Indicators!L98&lt;&gt;"", IF(Indicators!L98&lt;Parameters!L$5, "Y", "N"), "")</f>
        <v/>
      </c>
      <c r="BF98" s="71" t="str">
        <f>IF(Indicators!M98&lt;&gt;"", IF(Indicators!M98&lt;Parameters!M$5, "Y", "N"), "")</f>
        <v>Y</v>
      </c>
      <c r="BG98" s="29" t="str">
        <f>IF(Indicators!Q98&lt;&gt;"", IF(Indicators!Q98&lt;Parameters!H$6, "Y", "N"), "")</f>
        <v/>
      </c>
      <c r="BH98" s="29">
        <f t="shared" si="60"/>
        <v>3</v>
      </c>
      <c r="BI98" s="47" t="str">
        <f>IF(K98="No",IF(BH98&gt;=Parameters!C$12, "Y", "N"), "")</f>
        <v>Y</v>
      </c>
      <c r="BK98" s="78">
        <f>IF(AND($BI98="Y", Indicators!O98&lt;&gt;""), _xlfn.PERCENTRANK.EXC(Indicators!O$2:O$210, Indicators!O98)*100, "")</f>
        <v>5.7</v>
      </c>
      <c r="BL98" s="78">
        <f>IF(AND($BI98="Y", Indicators!P98&lt;&gt;""), _xlfn.PERCENTRANK.EXC(Indicators!P$2:P$210, Indicators!P98)*100, "")</f>
        <v>53.6</v>
      </c>
      <c r="BM98" s="78" t="str">
        <f>IF(AND($BI98="Y", Indicators!Q98&lt;&gt;""), _xlfn.PERCENTRANK.EXC(Indicators!Q$2:Q$210, Indicators!Q98)*100, "")</f>
        <v/>
      </c>
      <c r="BN98" s="78" t="str">
        <f>IF(AND($BI98="Y", Indicators!R98&lt;&gt;""), _xlfn.PERCENTRANK.EXC(Indicators!R$2:R$210, Indicators!R98)*100, "")</f>
        <v/>
      </c>
      <c r="BO98" s="78" t="str">
        <f>IF(AND($BI98="Y", Indicators!S98&lt;&gt;""), _xlfn.PERCENTRANK.EXC(Indicators!S$2:S$210, Indicators!S98)*100, "")</f>
        <v/>
      </c>
      <c r="BP98" s="78" t="str">
        <f>IF(AND($BI98="Y", Indicators!T98&lt;&gt;""), _xlfn.PERCENTRANK.EXC(Indicators!T$2:T$210, Indicators!T98)*100, "")</f>
        <v/>
      </c>
      <c r="BQ98" s="78" t="str">
        <f>IF(AND($BI98="Y", Indicators!U98&lt;&gt;""), _xlfn.PERCENTRANK.EXC(Indicators!U$2:U$210, Indicators!U98)*100, "")</f>
        <v/>
      </c>
      <c r="BR98" s="78">
        <f>IF(AND($BI98="Y", Indicators!V98&lt;&gt;""), _xlfn.PERCENTRANK.EXC(Indicators!V$2:V$210, Indicators!V98)*100, "")</f>
        <v>2.4</v>
      </c>
      <c r="BS98" s="81">
        <f t="shared" si="61"/>
        <v>2</v>
      </c>
      <c r="BT98" s="84" t="str">
        <f>IF(BI98="Y", IF(BS98&gt;=Parameters!C$13, "Y", "N"), "")</f>
        <v>Y</v>
      </c>
      <c r="BU98" s="29"/>
      <c r="BV98" s="33">
        <f>IF(BT98="Y", Indicators!X98, "")</f>
        <v>11.5</v>
      </c>
      <c r="BW98" s="47" t="str">
        <f>IF(BV98&lt;&gt;"", IF(BV98&gt;Parameters!C$14,"Y", "N"), "")</f>
        <v>Y</v>
      </c>
      <c r="BY98" s="72" t="str">
        <f>IF(Indicators!F98&lt;&gt;"", IF(Indicators!F98&lt;Parameters!F$18, "Y", "N"), "")</f>
        <v>Y</v>
      </c>
      <c r="BZ98" s="72" t="str">
        <f>IF(Indicators!G98&lt;&gt;"", IF(Indicators!G98&lt;Parameters!G$18, "Y", "N"), "")</f>
        <v>Y</v>
      </c>
      <c r="CA98" s="72" t="str">
        <f>IF(Indicators!H98&lt;&gt;"", IF(Indicators!H98&lt;Parameters!H$18, "Y", "N"), "")</f>
        <v/>
      </c>
      <c r="CB98" s="72" t="str">
        <f>IF(Indicators!I98&lt;&gt;"", IF(Indicators!I98&lt;Parameters!I$18, "Y", "N"), "")</f>
        <v/>
      </c>
      <c r="CC98" s="72" t="str">
        <f>IF(Indicators!J98&lt;&gt;"", IF(Indicators!J98&lt;Parameters!J$18, "Y", "N"), "")</f>
        <v/>
      </c>
      <c r="CD98" s="72" t="str">
        <f>IF(Indicators!K98&lt;&gt;"", IF(Indicators!K98&lt;Parameters!K$18, "Y", "N"), "")</f>
        <v/>
      </c>
      <c r="CE98" s="72" t="str">
        <f>IF(Indicators!L98&lt;&gt;"", IF(Indicators!L98&lt;Parameters!L$18, "Y", "N"), "")</f>
        <v/>
      </c>
      <c r="CF98" s="72" t="str">
        <f>IF(Indicators!M98&lt;&gt;"", IF(Indicators!M98&lt;Parameters!M$18, "Y", "N"), "")</f>
        <v>Y</v>
      </c>
      <c r="CG98" s="29" t="str">
        <f>IF(Indicators!Q98&lt;&gt;"", IF(Indicators!Q98&lt;Parameters!H$19, "Y", "N"), "")</f>
        <v/>
      </c>
      <c r="CH98" s="29">
        <f t="shared" si="62"/>
        <v>3</v>
      </c>
      <c r="CI98" s="47" t="str">
        <f>IF(AND(K98="No",R98="No"),IF(CH98&gt;=Parameters!C$18, "Y", "N"), "")</f>
        <v/>
      </c>
      <c r="CJ98" s="29"/>
      <c r="CK98" s="29" t="str">
        <f>IF(AND($CI98="Y", Indicators!O98&lt;&gt;""), IF(Indicators!O98&lt;Parameters!F$20, "Y", "N"),"")</f>
        <v/>
      </c>
      <c r="CL98" s="29" t="str">
        <f>IF(AND($CI98="Y", Indicators!P98&lt;&gt;""), IF(Indicators!P98&lt;Parameters!G$20, "Y", "N"),"")</f>
        <v/>
      </c>
      <c r="CM98" s="29" t="str">
        <f>IF(AND($CI98="Y", Indicators!Q98&lt;&gt;""), IF(Indicators!Q98&lt;Parameters!H$20, "Y", "N"),"")</f>
        <v/>
      </c>
      <c r="CN98" s="29" t="str">
        <f>IF(AND($CI98="Y", Indicators!R98&lt;&gt;""), IF(Indicators!R98&lt;Parameters!I$20, "Y", "N"),"")</f>
        <v/>
      </c>
      <c r="CO98" s="29" t="str">
        <f>IF(AND($CI98="Y", Indicators!S98&lt;&gt;""), IF(Indicators!S98&lt;Parameters!J$20, "Y", "N"),"")</f>
        <v/>
      </c>
      <c r="CP98" s="29" t="str">
        <f>IF(AND($CI98="Y", Indicators!T98&lt;&gt;""), IF(Indicators!T98&lt;Parameters!K$20, "Y", "N"),"")</f>
        <v/>
      </c>
      <c r="CQ98" s="29" t="str">
        <f>IF(AND($CI98="Y", Indicators!U98&lt;&gt;""), IF(Indicators!U98&lt;Parameters!L$20, "Y", "N"),"")</f>
        <v/>
      </c>
      <c r="CR98" s="29" t="str">
        <f>IF(AND($CI98="Y", Indicators!V98&lt;&gt;""), IF(Indicators!V98&lt;Parameters!M$20, "Y", "N"),"")</f>
        <v/>
      </c>
      <c r="CS98" s="81" t="str">
        <f t="shared" si="63"/>
        <v/>
      </c>
      <c r="CT98" s="84" t="str">
        <f>IF(CI98="Y", IF(CS98&gt;=Parameters!C$19, "Y", "N"), "")</f>
        <v/>
      </c>
      <c r="CU98" s="29" t="str">
        <f>IF($H98="Yes",#REF!, "")</f>
        <v/>
      </c>
      <c r="CV98" s="78" t="str">
        <f>IF(CT98="Y", Indicators!X98, "")</f>
        <v/>
      </c>
      <c r="CW98" s="34" t="str">
        <f>IF(CV98&lt;&gt;"",IF(CV98&gt;Parameters!C117,"Y","N"), "")</f>
        <v/>
      </c>
      <c r="CY98" s="33" t="str">
        <f>IF($K98="Yes", IF(Indicators!F98&lt;&gt;"", Indicators!F98, ""), "")</f>
        <v/>
      </c>
      <c r="CZ98" s="33" t="str">
        <f>IF($K98="Yes", IF(Indicators!G98&lt;&gt;"", Indicators!G98, ""), "")</f>
        <v/>
      </c>
      <c r="DA98" s="33" t="str">
        <f>IF($K98="Yes", IF(Indicators!H98&lt;&gt;"", Indicators!H98, ""), "")</f>
        <v/>
      </c>
      <c r="DB98" s="33" t="str">
        <f>IF($K98="Yes", IF(Indicators!I98&lt;&gt;"", Indicators!I98, ""), "")</f>
        <v/>
      </c>
      <c r="DC98" s="33" t="str">
        <f>IF($K98="Yes", IF(Indicators!J98&lt;&gt;"", Indicators!J98, ""), "")</f>
        <v/>
      </c>
      <c r="DD98" s="33" t="str">
        <f>IF($K98="Yes", IF(Indicators!K98&lt;&gt;"", Indicators!K98, ""), "")</f>
        <v/>
      </c>
      <c r="DE98" s="33" t="str">
        <f>IF($K98="Yes", IF(Indicators!L98&lt;&gt;"", Indicators!L98, ""), "")</f>
        <v/>
      </c>
      <c r="DF98" s="33" t="str">
        <f>IF($K98="Yes", IF(Indicators!M98&lt;&gt;"", Indicators!M98, ""), "")</f>
        <v/>
      </c>
      <c r="DH98" s="33" t="str">
        <f>IF($K98="Yes", IF(Indicators!W98&lt;&gt;"", Indicators!W98, ""), "")</f>
        <v/>
      </c>
      <c r="DJ98" s="33" t="str">
        <f>IF($K98="Yes", IF(Indicators!O98&lt;&gt;"", Indicators!O98, ""), "")</f>
        <v/>
      </c>
      <c r="DK98" s="33" t="str">
        <f>IF($K98="Yes", IF(Indicators!P98&lt;&gt;"", Indicators!P98, ""), "")</f>
        <v/>
      </c>
      <c r="DL98" s="33" t="str">
        <f>IF($K98="Yes", IF(Indicators!Q98&lt;&gt;"", Indicators!Q98, ""), "")</f>
        <v/>
      </c>
      <c r="DM98" s="33" t="str">
        <f>IF($K98="Yes", IF(Indicators!R98&lt;&gt;"", Indicators!R98, ""), "")</f>
        <v/>
      </c>
      <c r="DN98" s="33" t="str">
        <f>IF($K98="Yes", IF(Indicators!S98&lt;&gt;"", Indicators!S98, ""), "")</f>
        <v/>
      </c>
      <c r="DO98" s="33" t="str">
        <f>IF($K98="Yes", IF(Indicators!T98&lt;&gt;"", Indicators!T98, ""), "")</f>
        <v/>
      </c>
      <c r="DP98" s="33" t="str">
        <f>IF($K98="Yes", IF(Indicators!U98&lt;&gt;"", Indicators!U98, ""), "")</f>
        <v/>
      </c>
      <c r="DQ98" s="33" t="str">
        <f>IF($K98="Yes", IF(Indicators!V98&lt;&gt;"", Indicators!V98, ""), "")</f>
        <v/>
      </c>
      <c r="DS98" s="29" t="str">
        <f>IF($K98="Yes", IF(Indicators!X98&lt;&gt;"", Indicators!X98, ""), "")</f>
        <v/>
      </c>
    </row>
    <row r="99" spans="1:123" x14ac:dyDescent="0.25">
      <c r="A99" s="56" t="str">
        <f>Indicators!A99</f>
        <v>District1023</v>
      </c>
      <c r="B99" s="56" t="str">
        <f>Indicators!B99</f>
        <v>School 5</v>
      </c>
      <c r="C99" s="57" t="str">
        <f>Indicators!D99</f>
        <v>Yes</v>
      </c>
      <c r="D99" s="64">
        <f>IF(AK99="Y", IF(Parameters!B$5="Percentile", Identification!AJ99,Identification!AI99), "")</f>
        <v>28.3333333</v>
      </c>
      <c r="E99" s="64" t="str">
        <f>IF(AN99="Y", IF(Parameters!B$6="Percentile", AM99, AL99), "")</f>
        <v/>
      </c>
      <c r="F99" s="57" t="str">
        <f t="shared" si="32"/>
        <v>Y</v>
      </c>
      <c r="G99" s="64" t="str">
        <f>IF(AND(F99="Y", AS99="Y"), IF(Parameters!B$7="Percentile", AR99,AQ99), "")</f>
        <v/>
      </c>
      <c r="H99" s="57" t="str">
        <f t="shared" si="33"/>
        <v>N</v>
      </c>
      <c r="I99" s="64" t="str">
        <f>IF(AND(H99="Y", AW99="Y"), IF(Parameters!B$7="Percentile", AV99,AU99), "")</f>
        <v/>
      </c>
      <c r="J99" s="65" t="str">
        <f t="shared" si="34"/>
        <v/>
      </c>
      <c r="K99" s="57" t="str">
        <f t="shared" si="35"/>
        <v>No</v>
      </c>
      <c r="L99" s="87">
        <f t="shared" si="36"/>
        <v>2</v>
      </c>
      <c r="M99" s="57" t="str">
        <f>Identification!BI99</f>
        <v>Y</v>
      </c>
      <c r="N99" s="87" t="str">
        <f t="shared" si="37"/>
        <v/>
      </c>
      <c r="O99" s="88" t="str">
        <f t="shared" si="38"/>
        <v>N</v>
      </c>
      <c r="P99" s="57" t="str">
        <f t="shared" si="39"/>
        <v/>
      </c>
      <c r="Q99" s="57" t="str">
        <f t="shared" si="40"/>
        <v/>
      </c>
      <c r="R99" s="57" t="str">
        <f t="shared" si="41"/>
        <v>No</v>
      </c>
      <c r="S99" s="57">
        <f t="shared" si="42"/>
        <v>2</v>
      </c>
      <c r="T99" s="57" t="str">
        <f t="shared" si="43"/>
        <v>Y</v>
      </c>
      <c r="U99" s="57" t="str">
        <f t="shared" si="44"/>
        <v/>
      </c>
      <c r="V99" s="88" t="str">
        <f t="shared" si="45"/>
        <v>N</v>
      </c>
      <c r="W99" s="57" t="str">
        <f t="shared" si="46"/>
        <v/>
      </c>
      <c r="X99" s="91" t="str">
        <f t="shared" si="47"/>
        <v/>
      </c>
      <c r="Y99" s="58" t="str">
        <f t="shared" si="48"/>
        <v>No</v>
      </c>
      <c r="AA99" s="29" t="str">
        <f t="shared" si="49"/>
        <v>No</v>
      </c>
      <c r="AB99" s="29" t="str">
        <f t="shared" si="50"/>
        <v>No</v>
      </c>
      <c r="AC99" s="29" t="str">
        <f t="shared" si="51"/>
        <v>No</v>
      </c>
      <c r="AE99" s="29" t="str">
        <f t="shared" si="52"/>
        <v/>
      </c>
      <c r="AF99" s="29" t="str">
        <f t="shared" si="53"/>
        <v/>
      </c>
      <c r="AG99" s="29" t="str">
        <f t="shared" si="54"/>
        <v/>
      </c>
      <c r="AI99" s="33">
        <f>IF(C99="Yes",IF(Indicators!E99&lt;&gt;"", Indicators!E99,""),"")</f>
        <v>28.3333333</v>
      </c>
      <c r="AJ99" s="33">
        <f t="shared" si="55"/>
        <v>8.1</v>
      </c>
      <c r="AK99" s="62" t="str">
        <f>IF(Parameters!B$5="Percentile", IF(AJ99&lt;Parameters!C$5, "Y", "N"), IF(AI99&lt;Parameters!C$5, "Y", "N"))</f>
        <v>Y</v>
      </c>
      <c r="AL99" s="33" t="str">
        <f>IF(C99="Yes", IF(Indicators!W99&lt;&gt;"", Indicators!W99, ""),"")</f>
        <v/>
      </c>
      <c r="AM99" s="33" t="str">
        <f t="shared" si="56"/>
        <v/>
      </c>
      <c r="AN99" s="33" t="str">
        <f>IF(AL99&lt;&gt;"", IF(Parameters!B$6="Percentile", IF(AM99&lt;Parameters!C$6, "Y", "N"), IF(AL99&lt;Parameters!C$6, "Y", "N")),"")</f>
        <v/>
      </c>
      <c r="AO99" s="47" t="str">
        <f t="shared" si="57"/>
        <v>Y</v>
      </c>
      <c r="AQ99" s="33">
        <f>IF(C99="Yes", IF(Indicators!N99&lt;&gt;"", Indicators!N99,""),"")</f>
        <v>114.6551724</v>
      </c>
      <c r="AR99" s="33">
        <f t="shared" si="58"/>
        <v>58.199999999999996</v>
      </c>
      <c r="AS99" s="48" t="str">
        <f>IF(Parameters!B$7="Percentile", IF(AR99&lt;Parameters!C$7, "Y", "N"), IF(AQ99&lt;Parameters!C$7, "Y", "N"))</f>
        <v>N</v>
      </c>
      <c r="AU99" s="33">
        <f>IF(C99="Yes", IF(Indicators!X99&lt;&gt;"", Indicators!X99,""),"")</f>
        <v>14.55</v>
      </c>
      <c r="AV99" s="33">
        <f t="shared" si="59"/>
        <v>46.4</v>
      </c>
      <c r="AW99" s="48" t="str">
        <f>IF(Parameters!B$8="Percentile", IF(AV99&lt;Parameters!C$8, "Y", "N"), IF(AU99&gt;Parameters!C$8, "Y", "N"))</f>
        <v>N</v>
      </c>
      <c r="AY99" s="71" t="str">
        <f>IF(Indicators!F99&lt;&gt;"", IF(Indicators!F99&lt;Parameters!F$5, "Y", "N"), "")</f>
        <v>Y</v>
      </c>
      <c r="AZ99" s="71" t="str">
        <f>IF(Indicators!G99&lt;&gt;"", IF(Indicators!G99&lt;Parameters!G$5, "Y", "N"), "")</f>
        <v/>
      </c>
      <c r="BA99" s="71" t="str">
        <f>IF(Indicators!H99&lt;&gt;"", IF(Indicators!H99&lt;Parameters!H$5, "Y", "N"), "")</f>
        <v/>
      </c>
      <c r="BB99" s="71" t="str">
        <f>IF(Indicators!I99&lt;&gt;"", IF(Indicators!I99&lt;Parameters!I$5, "Y", "N"), "")</f>
        <v/>
      </c>
      <c r="BC99" s="71" t="str">
        <f>IF(Indicators!J99&lt;&gt;"", IF(Indicators!J99&lt;Parameters!J$5, "Y", "N"), "")</f>
        <v/>
      </c>
      <c r="BD99" s="71" t="str">
        <f>IF(Indicators!K99&lt;&gt;"", IF(Indicators!K99&lt;Parameters!K$5, "Y", "N"), "")</f>
        <v/>
      </c>
      <c r="BE99" s="71" t="str">
        <f>IF(Indicators!L99&lt;&gt;"", IF(Indicators!L99&lt;Parameters!L$5, "Y", "N"), "")</f>
        <v/>
      </c>
      <c r="BF99" s="71" t="str">
        <f>IF(Indicators!M99&lt;&gt;"", IF(Indicators!M99&lt;Parameters!M$5, "Y", "N"), "")</f>
        <v>Y</v>
      </c>
      <c r="BG99" s="29" t="str">
        <f>IF(Indicators!Q99&lt;&gt;"", IF(Indicators!Q99&lt;Parameters!H$6, "Y", "N"), "")</f>
        <v/>
      </c>
      <c r="BH99" s="29">
        <f t="shared" si="60"/>
        <v>2</v>
      </c>
      <c r="BI99" s="47" t="str">
        <f>IF(K99="No",IF(BH99&gt;=Parameters!C$12, "Y", "N"), "")</f>
        <v>Y</v>
      </c>
      <c r="BK99" s="78">
        <f>IF(AND($BI99="Y", Indicators!O99&lt;&gt;""), _xlfn.PERCENTRANK.EXC(Indicators!O$2:O$210, Indicators!O99)*100, "")</f>
        <v>45.800000000000004</v>
      </c>
      <c r="BL99" s="78" t="str">
        <f>IF(AND($BI99="Y", Indicators!P99&lt;&gt;""), _xlfn.PERCENTRANK.EXC(Indicators!P$2:P$210, Indicators!P99)*100, "")</f>
        <v/>
      </c>
      <c r="BM99" s="78" t="str">
        <f>IF(AND($BI99="Y", Indicators!Q99&lt;&gt;""), _xlfn.PERCENTRANK.EXC(Indicators!Q$2:Q$210, Indicators!Q99)*100, "")</f>
        <v/>
      </c>
      <c r="BN99" s="78" t="str">
        <f>IF(AND($BI99="Y", Indicators!R99&lt;&gt;""), _xlfn.PERCENTRANK.EXC(Indicators!R$2:R$210, Indicators!R99)*100, "")</f>
        <v/>
      </c>
      <c r="BO99" s="78" t="str">
        <f>IF(AND($BI99="Y", Indicators!S99&lt;&gt;""), _xlfn.PERCENTRANK.EXC(Indicators!S$2:S$210, Indicators!S99)*100, "")</f>
        <v/>
      </c>
      <c r="BP99" s="78" t="str">
        <f>IF(AND($BI99="Y", Indicators!T99&lt;&gt;""), _xlfn.PERCENTRANK.EXC(Indicators!T$2:T$210, Indicators!T99)*100, "")</f>
        <v/>
      </c>
      <c r="BQ99" s="78" t="str">
        <f>IF(AND($BI99="Y", Indicators!U99&lt;&gt;""), _xlfn.PERCENTRANK.EXC(Indicators!U$2:U$210, Indicators!U99)*100, "")</f>
        <v/>
      </c>
      <c r="BR99" s="78">
        <f>IF(AND($BI99="Y", Indicators!V99&lt;&gt;""), _xlfn.PERCENTRANK.EXC(Indicators!V$2:V$210, Indicators!V99)*100, "")</f>
        <v>61.6</v>
      </c>
      <c r="BS99" s="81">
        <f t="shared" si="61"/>
        <v>0</v>
      </c>
      <c r="BT99" s="84" t="str">
        <f>IF(BI99="Y", IF(BS99&gt;=Parameters!C$13, "Y", "N"), "")</f>
        <v>N</v>
      </c>
      <c r="BU99" s="29"/>
      <c r="BV99" s="33" t="str">
        <f>IF(BT99="Y", Indicators!X99, "")</f>
        <v/>
      </c>
      <c r="BW99" s="47" t="str">
        <f>IF(BV99&lt;&gt;"", IF(BV99&gt;Parameters!C$14,"Y", "N"), "")</f>
        <v/>
      </c>
      <c r="BY99" s="72" t="str">
        <f>IF(Indicators!F99&lt;&gt;"", IF(Indicators!F99&lt;Parameters!F$18, "Y", "N"), "")</f>
        <v>Y</v>
      </c>
      <c r="BZ99" s="72" t="str">
        <f>IF(Indicators!G99&lt;&gt;"", IF(Indicators!G99&lt;Parameters!G$18, "Y", "N"), "")</f>
        <v/>
      </c>
      <c r="CA99" s="72" t="str">
        <f>IF(Indicators!H99&lt;&gt;"", IF(Indicators!H99&lt;Parameters!H$18, "Y", "N"), "")</f>
        <v/>
      </c>
      <c r="CB99" s="72" t="str">
        <f>IF(Indicators!I99&lt;&gt;"", IF(Indicators!I99&lt;Parameters!I$18, "Y", "N"), "")</f>
        <v/>
      </c>
      <c r="CC99" s="72" t="str">
        <f>IF(Indicators!J99&lt;&gt;"", IF(Indicators!J99&lt;Parameters!J$18, "Y", "N"), "")</f>
        <v/>
      </c>
      <c r="CD99" s="72" t="str">
        <f>IF(Indicators!K99&lt;&gt;"", IF(Indicators!K99&lt;Parameters!K$18, "Y", "N"), "")</f>
        <v/>
      </c>
      <c r="CE99" s="72" t="str">
        <f>IF(Indicators!L99&lt;&gt;"", IF(Indicators!L99&lt;Parameters!L$18, "Y", "N"), "")</f>
        <v/>
      </c>
      <c r="CF99" s="72" t="str">
        <f>IF(Indicators!M99&lt;&gt;"", IF(Indicators!M99&lt;Parameters!M$18, "Y", "N"), "")</f>
        <v>Y</v>
      </c>
      <c r="CG99" s="29" t="str">
        <f>IF(Indicators!Q99&lt;&gt;"", IF(Indicators!Q99&lt;Parameters!H$19, "Y", "N"), "")</f>
        <v/>
      </c>
      <c r="CH99" s="29">
        <f t="shared" si="62"/>
        <v>2</v>
      </c>
      <c r="CI99" s="47" t="str">
        <f>IF(AND(K99="No",R99="No"),IF(CH99&gt;=Parameters!C$18, "Y", "N"), "")</f>
        <v>Y</v>
      </c>
      <c r="CJ99" s="29"/>
      <c r="CK99" s="29" t="str">
        <f>IF(AND($CI99="Y", Indicators!O99&lt;&gt;""), IF(Indicators!O99&lt;Parameters!F$20, "Y", "N"),"")</f>
        <v>Y</v>
      </c>
      <c r="CL99" s="29" t="str">
        <f>IF(AND($CI99="Y", Indicators!P99&lt;&gt;""), IF(Indicators!P99&lt;Parameters!G$20, "Y", "N"),"")</f>
        <v/>
      </c>
      <c r="CM99" s="29" t="str">
        <f>IF(AND($CI99="Y", Indicators!Q99&lt;&gt;""), IF(Indicators!Q99&lt;Parameters!H$20, "Y", "N"),"")</f>
        <v/>
      </c>
      <c r="CN99" s="29" t="str">
        <f>IF(AND($CI99="Y", Indicators!R99&lt;&gt;""), IF(Indicators!R99&lt;Parameters!I$20, "Y", "N"),"")</f>
        <v/>
      </c>
      <c r="CO99" s="29" t="str">
        <f>IF(AND($CI99="Y", Indicators!S99&lt;&gt;""), IF(Indicators!S99&lt;Parameters!J$20, "Y", "N"),"")</f>
        <v/>
      </c>
      <c r="CP99" s="29" t="str">
        <f>IF(AND($CI99="Y", Indicators!T99&lt;&gt;""), IF(Indicators!T99&lt;Parameters!K$20, "Y", "N"),"")</f>
        <v/>
      </c>
      <c r="CQ99" s="29" t="str">
        <f>IF(AND($CI99="Y", Indicators!U99&lt;&gt;""), IF(Indicators!U99&lt;Parameters!L$20, "Y", "N"),"")</f>
        <v/>
      </c>
      <c r="CR99" s="29" t="str">
        <f>IF(AND($CI99="Y", Indicators!V99&lt;&gt;""), IF(Indicators!V99&lt;Parameters!M$20, "Y", "N"),"")</f>
        <v>N</v>
      </c>
      <c r="CS99" s="81">
        <f t="shared" si="63"/>
        <v>1</v>
      </c>
      <c r="CT99" s="84" t="str">
        <f>IF(CI99="Y", IF(CS99&gt;=Parameters!C$19, "Y", "N"), "")</f>
        <v>N</v>
      </c>
      <c r="CU99" s="29" t="str">
        <f>IF($H99="Yes",#REF!, "")</f>
        <v/>
      </c>
      <c r="CV99" s="78" t="str">
        <f>IF(CT99="Y", Indicators!X99, "")</f>
        <v/>
      </c>
      <c r="CW99" s="34" t="str">
        <f>IF(CV99&lt;&gt;"",IF(CV99&gt;Parameters!C118,"Y","N"), "")</f>
        <v/>
      </c>
      <c r="CY99" s="33" t="str">
        <f>IF($K99="Yes", IF(Indicators!F99&lt;&gt;"", Indicators!F99, ""), "")</f>
        <v/>
      </c>
      <c r="CZ99" s="33" t="str">
        <f>IF($K99="Yes", IF(Indicators!G99&lt;&gt;"", Indicators!G99, ""), "")</f>
        <v/>
      </c>
      <c r="DA99" s="33" t="str">
        <f>IF($K99="Yes", IF(Indicators!H99&lt;&gt;"", Indicators!H99, ""), "")</f>
        <v/>
      </c>
      <c r="DB99" s="33" t="str">
        <f>IF($K99="Yes", IF(Indicators!I99&lt;&gt;"", Indicators!I99, ""), "")</f>
        <v/>
      </c>
      <c r="DC99" s="33" t="str">
        <f>IF($K99="Yes", IF(Indicators!J99&lt;&gt;"", Indicators!J99, ""), "")</f>
        <v/>
      </c>
      <c r="DD99" s="33" t="str">
        <f>IF($K99="Yes", IF(Indicators!K99&lt;&gt;"", Indicators!K99, ""), "")</f>
        <v/>
      </c>
      <c r="DE99" s="33" t="str">
        <f>IF($K99="Yes", IF(Indicators!L99&lt;&gt;"", Indicators!L99, ""), "")</f>
        <v/>
      </c>
      <c r="DF99" s="33" t="str">
        <f>IF($K99="Yes", IF(Indicators!M99&lt;&gt;"", Indicators!M99, ""), "")</f>
        <v/>
      </c>
      <c r="DH99" s="33" t="str">
        <f>IF($K99="Yes", IF(Indicators!W99&lt;&gt;"", Indicators!W99, ""), "")</f>
        <v/>
      </c>
      <c r="DJ99" s="33" t="str">
        <f>IF($K99="Yes", IF(Indicators!O99&lt;&gt;"", Indicators!O99, ""), "")</f>
        <v/>
      </c>
      <c r="DK99" s="33" t="str">
        <f>IF($K99="Yes", IF(Indicators!P99&lt;&gt;"", Indicators!P99, ""), "")</f>
        <v/>
      </c>
      <c r="DL99" s="33" t="str">
        <f>IF($K99="Yes", IF(Indicators!Q99&lt;&gt;"", Indicators!Q99, ""), "")</f>
        <v/>
      </c>
      <c r="DM99" s="33" t="str">
        <f>IF($K99="Yes", IF(Indicators!R99&lt;&gt;"", Indicators!R99, ""), "")</f>
        <v/>
      </c>
      <c r="DN99" s="33" t="str">
        <f>IF($K99="Yes", IF(Indicators!S99&lt;&gt;"", Indicators!S99, ""), "")</f>
        <v/>
      </c>
      <c r="DO99" s="33" t="str">
        <f>IF($K99="Yes", IF(Indicators!T99&lt;&gt;"", Indicators!T99, ""), "")</f>
        <v/>
      </c>
      <c r="DP99" s="33" t="str">
        <f>IF($K99="Yes", IF(Indicators!U99&lt;&gt;"", Indicators!U99, ""), "")</f>
        <v/>
      </c>
      <c r="DQ99" s="33" t="str">
        <f>IF($K99="Yes", IF(Indicators!V99&lt;&gt;"", Indicators!V99, ""), "")</f>
        <v/>
      </c>
      <c r="DS99" s="29" t="str">
        <f>IF($K99="Yes", IF(Indicators!X99&lt;&gt;"", Indicators!X99, ""), "")</f>
        <v/>
      </c>
    </row>
    <row r="100" spans="1:123" x14ac:dyDescent="0.25">
      <c r="A100" s="56" t="str">
        <f>Indicators!A100</f>
        <v>District1023</v>
      </c>
      <c r="B100" s="56" t="str">
        <f>Indicators!B100</f>
        <v>School 6</v>
      </c>
      <c r="C100" s="57" t="str">
        <f>Indicators!D100</f>
        <v>No</v>
      </c>
      <c r="D100" s="64" t="str">
        <f>IF(AK100="Y", IF(Parameters!B$5="Percentile", Identification!AJ100,Identification!AI100), "")</f>
        <v/>
      </c>
      <c r="E100" s="64" t="str">
        <f>IF(AN100="Y", IF(Parameters!B$6="Percentile", AM100, AL100), "")</f>
        <v/>
      </c>
      <c r="F100" s="57" t="str">
        <f t="shared" si="32"/>
        <v/>
      </c>
      <c r="G100" s="64" t="str">
        <f>IF(AND(F100="Y", AS100="Y"), IF(Parameters!B$7="Percentile", AR100,AQ100), "")</f>
        <v/>
      </c>
      <c r="H100" s="57" t="str">
        <f t="shared" si="33"/>
        <v/>
      </c>
      <c r="I100" s="64" t="str">
        <f>IF(AND(H100="Y", AW100="Y"), IF(Parameters!B$7="Percentile", AV100,AU100), "")</f>
        <v/>
      </c>
      <c r="J100" s="65" t="str">
        <f t="shared" si="34"/>
        <v/>
      </c>
      <c r="K100" s="57" t="str">
        <f t="shared" si="35"/>
        <v>No</v>
      </c>
      <c r="L100" s="87" t="str">
        <f t="shared" si="36"/>
        <v/>
      </c>
      <c r="M100" s="57" t="str">
        <f>Identification!BI100</f>
        <v>N</v>
      </c>
      <c r="N100" s="87" t="str">
        <f t="shared" si="37"/>
        <v/>
      </c>
      <c r="O100" s="88" t="str">
        <f t="shared" si="38"/>
        <v/>
      </c>
      <c r="P100" s="57" t="str">
        <f t="shared" si="39"/>
        <v/>
      </c>
      <c r="Q100" s="57" t="str">
        <f t="shared" si="40"/>
        <v/>
      </c>
      <c r="R100" s="57" t="str">
        <f t="shared" si="41"/>
        <v>No</v>
      </c>
      <c r="S100" s="57" t="str">
        <f t="shared" si="42"/>
        <v/>
      </c>
      <c r="T100" s="57" t="str">
        <f t="shared" si="43"/>
        <v>N</v>
      </c>
      <c r="U100" s="57" t="str">
        <f t="shared" si="44"/>
        <v/>
      </c>
      <c r="V100" s="88" t="str">
        <f t="shared" si="45"/>
        <v/>
      </c>
      <c r="W100" s="57" t="str">
        <f t="shared" si="46"/>
        <v/>
      </c>
      <c r="X100" s="91" t="str">
        <f t="shared" si="47"/>
        <v/>
      </c>
      <c r="Y100" s="58" t="str">
        <f t="shared" si="48"/>
        <v>No</v>
      </c>
      <c r="AA100" s="29" t="str">
        <f t="shared" si="49"/>
        <v/>
      </c>
      <c r="AB100" s="29" t="str">
        <f t="shared" si="50"/>
        <v/>
      </c>
      <c r="AC100" s="29" t="str">
        <f t="shared" si="51"/>
        <v/>
      </c>
      <c r="AE100" s="29" t="str">
        <f t="shared" si="52"/>
        <v>No</v>
      </c>
      <c r="AF100" s="29" t="str">
        <f t="shared" si="53"/>
        <v>No</v>
      </c>
      <c r="AG100" s="29" t="str">
        <f t="shared" si="54"/>
        <v>No</v>
      </c>
      <c r="AI100" s="33" t="str">
        <f>IF(C100="Yes",IF(Indicators!E100&lt;&gt;"", Indicators!E100,""),"")</f>
        <v/>
      </c>
      <c r="AJ100" s="33" t="str">
        <f t="shared" si="55"/>
        <v/>
      </c>
      <c r="AK100" s="62" t="str">
        <f>IF(Parameters!B$5="Percentile", IF(AJ100&lt;Parameters!C$5, "Y", "N"), IF(AI100&lt;Parameters!C$5, "Y", "N"))</f>
        <v>N</v>
      </c>
      <c r="AL100" s="33" t="str">
        <f>IF(C100="Yes", IF(Indicators!W100&lt;&gt;"", Indicators!W100, ""),"")</f>
        <v/>
      </c>
      <c r="AM100" s="33" t="str">
        <f t="shared" si="56"/>
        <v/>
      </c>
      <c r="AN100" s="33" t="str">
        <f>IF(AL100&lt;&gt;"", IF(Parameters!B$6="Percentile", IF(AM100&lt;Parameters!C$6, "Y", "N"), IF(AL100&lt;Parameters!C$6, "Y", "N")),"")</f>
        <v/>
      </c>
      <c r="AO100" s="47" t="str">
        <f t="shared" si="57"/>
        <v>N</v>
      </c>
      <c r="AQ100" s="33" t="str">
        <f>IF(C100="Yes", IF(Indicators!N100&lt;&gt;"", Indicators!N100,""),"")</f>
        <v/>
      </c>
      <c r="AR100" s="33" t="str">
        <f t="shared" si="58"/>
        <v/>
      </c>
      <c r="AS100" s="48" t="str">
        <f>IF(Parameters!B$7="Percentile", IF(AR100&lt;Parameters!C$7, "Y", "N"), IF(AQ100&lt;Parameters!C$7, "Y", "N"))</f>
        <v>N</v>
      </c>
      <c r="AU100" s="33" t="str">
        <f>IF(C100="Yes", IF(Indicators!X100&lt;&gt;"", Indicators!X100,""),"")</f>
        <v/>
      </c>
      <c r="AV100" s="33" t="str">
        <f t="shared" si="59"/>
        <v/>
      </c>
      <c r="AW100" s="48" t="str">
        <f>IF(Parameters!B$8="Percentile", IF(AV100&lt;Parameters!C$8, "Y", "N"), IF(AU100&gt;Parameters!C$8, "Y", "N"))</f>
        <v>N</v>
      </c>
      <c r="AY100" s="71" t="str">
        <f>IF(Indicators!F100&lt;&gt;"", IF(Indicators!F100&lt;Parameters!F$5, "Y", "N"), "")</f>
        <v>N</v>
      </c>
      <c r="AZ100" s="71" t="str">
        <f>IF(Indicators!G100&lt;&gt;"", IF(Indicators!G100&lt;Parameters!G$5, "Y", "N"), "")</f>
        <v>Y</v>
      </c>
      <c r="BA100" s="71" t="str">
        <f>IF(Indicators!H100&lt;&gt;"", IF(Indicators!H100&lt;Parameters!H$5, "Y", "N"), "")</f>
        <v/>
      </c>
      <c r="BB100" s="71" t="str">
        <f>IF(Indicators!I100&lt;&gt;"", IF(Indicators!I100&lt;Parameters!I$5, "Y", "N"), "")</f>
        <v/>
      </c>
      <c r="BC100" s="71" t="str">
        <f>IF(Indicators!J100&lt;&gt;"", IF(Indicators!J100&lt;Parameters!J$5, "Y", "N"), "")</f>
        <v/>
      </c>
      <c r="BD100" s="71" t="str">
        <f>IF(Indicators!K100&lt;&gt;"", IF(Indicators!K100&lt;Parameters!K$5, "Y", "N"), "")</f>
        <v/>
      </c>
      <c r="BE100" s="71" t="str">
        <f>IF(Indicators!L100&lt;&gt;"", IF(Indicators!L100&lt;Parameters!L$5, "Y", "N"), "")</f>
        <v/>
      </c>
      <c r="BF100" s="71" t="str">
        <f>IF(Indicators!M100&lt;&gt;"", IF(Indicators!M100&lt;Parameters!M$5, "Y", "N"), "")</f>
        <v>N</v>
      </c>
      <c r="BG100" s="29" t="str">
        <f>IF(Indicators!Q100&lt;&gt;"", IF(Indicators!Q100&lt;Parameters!H$6, "Y", "N"), "")</f>
        <v/>
      </c>
      <c r="BH100" s="29">
        <f t="shared" si="60"/>
        <v>1</v>
      </c>
      <c r="BI100" s="47" t="str">
        <f>IF(K100="No",IF(BH100&gt;=Parameters!C$12, "Y", "N"), "")</f>
        <v>N</v>
      </c>
      <c r="BK100" s="78" t="str">
        <f>IF(AND($BI100="Y", Indicators!O100&lt;&gt;""), _xlfn.PERCENTRANK.EXC(Indicators!O$2:O$210, Indicators!O100)*100, "")</f>
        <v/>
      </c>
      <c r="BL100" s="78" t="str">
        <f>IF(AND($BI100="Y", Indicators!P100&lt;&gt;""), _xlfn.PERCENTRANK.EXC(Indicators!P$2:P$210, Indicators!P100)*100, "")</f>
        <v/>
      </c>
      <c r="BM100" s="78" t="str">
        <f>IF(AND($BI100="Y", Indicators!Q100&lt;&gt;""), _xlfn.PERCENTRANK.EXC(Indicators!Q$2:Q$210, Indicators!Q100)*100, "")</f>
        <v/>
      </c>
      <c r="BN100" s="78" t="str">
        <f>IF(AND($BI100="Y", Indicators!R100&lt;&gt;""), _xlfn.PERCENTRANK.EXC(Indicators!R$2:R$210, Indicators!R100)*100, "")</f>
        <v/>
      </c>
      <c r="BO100" s="78" t="str">
        <f>IF(AND($BI100="Y", Indicators!S100&lt;&gt;""), _xlfn.PERCENTRANK.EXC(Indicators!S$2:S$210, Indicators!S100)*100, "")</f>
        <v/>
      </c>
      <c r="BP100" s="78" t="str">
        <f>IF(AND($BI100="Y", Indicators!T100&lt;&gt;""), _xlfn.PERCENTRANK.EXC(Indicators!T$2:T$210, Indicators!T100)*100, "")</f>
        <v/>
      </c>
      <c r="BQ100" s="78" t="str">
        <f>IF(AND($BI100="Y", Indicators!U100&lt;&gt;""), _xlfn.PERCENTRANK.EXC(Indicators!U$2:U$210, Indicators!U100)*100, "")</f>
        <v/>
      </c>
      <c r="BR100" s="78" t="str">
        <f>IF(AND($BI100="Y", Indicators!V100&lt;&gt;""), _xlfn.PERCENTRANK.EXC(Indicators!V$2:V$210, Indicators!V100)*100, "")</f>
        <v/>
      </c>
      <c r="BS100" s="81" t="str">
        <f t="shared" si="61"/>
        <v/>
      </c>
      <c r="BT100" s="84" t="str">
        <f>IF(BI100="Y", IF(BS100&gt;=Parameters!C$13, "Y", "N"), "")</f>
        <v/>
      </c>
      <c r="BU100" s="29"/>
      <c r="BV100" s="33" t="str">
        <f>IF(BT100="Y", Indicators!X100, "")</f>
        <v/>
      </c>
      <c r="BW100" s="47" t="str">
        <f>IF(BV100&lt;&gt;"", IF(BV100&gt;Parameters!C$14,"Y", "N"), "")</f>
        <v/>
      </c>
      <c r="BY100" s="72" t="str">
        <f>IF(Indicators!F100&lt;&gt;"", IF(Indicators!F100&lt;Parameters!F$18, "Y", "N"), "")</f>
        <v>N</v>
      </c>
      <c r="BZ100" s="72" t="str">
        <f>IF(Indicators!G100&lt;&gt;"", IF(Indicators!G100&lt;Parameters!G$18, "Y", "N"), "")</f>
        <v>N</v>
      </c>
      <c r="CA100" s="72" t="str">
        <f>IF(Indicators!H100&lt;&gt;"", IF(Indicators!H100&lt;Parameters!H$18, "Y", "N"), "")</f>
        <v/>
      </c>
      <c r="CB100" s="72" t="str">
        <f>IF(Indicators!I100&lt;&gt;"", IF(Indicators!I100&lt;Parameters!I$18, "Y", "N"), "")</f>
        <v/>
      </c>
      <c r="CC100" s="72" t="str">
        <f>IF(Indicators!J100&lt;&gt;"", IF(Indicators!J100&lt;Parameters!J$18, "Y", "N"), "")</f>
        <v/>
      </c>
      <c r="CD100" s="72" t="str">
        <f>IF(Indicators!K100&lt;&gt;"", IF(Indicators!K100&lt;Parameters!K$18, "Y", "N"), "")</f>
        <v/>
      </c>
      <c r="CE100" s="72" t="str">
        <f>IF(Indicators!L100&lt;&gt;"", IF(Indicators!L100&lt;Parameters!L$18, "Y", "N"), "")</f>
        <v/>
      </c>
      <c r="CF100" s="72" t="str">
        <f>IF(Indicators!M100&lt;&gt;"", IF(Indicators!M100&lt;Parameters!M$18, "Y", "N"), "")</f>
        <v>N</v>
      </c>
      <c r="CG100" s="29" t="str">
        <f>IF(Indicators!Q100&lt;&gt;"", IF(Indicators!Q100&lt;Parameters!H$19, "Y", "N"), "")</f>
        <v/>
      </c>
      <c r="CH100" s="29">
        <f t="shared" si="62"/>
        <v>0</v>
      </c>
      <c r="CI100" s="47" t="str">
        <f>IF(AND(K100="No",R100="No"),IF(CH100&gt;=Parameters!C$18, "Y", "N"), "")</f>
        <v>N</v>
      </c>
      <c r="CJ100" s="29"/>
      <c r="CK100" s="29" t="str">
        <f>IF(AND($CI100="Y", Indicators!O100&lt;&gt;""), IF(Indicators!O100&lt;Parameters!F$20, "Y", "N"),"")</f>
        <v/>
      </c>
      <c r="CL100" s="29" t="str">
        <f>IF(AND($CI100="Y", Indicators!P100&lt;&gt;""), IF(Indicators!P100&lt;Parameters!G$20, "Y", "N"),"")</f>
        <v/>
      </c>
      <c r="CM100" s="29" t="str">
        <f>IF(AND($CI100="Y", Indicators!Q100&lt;&gt;""), IF(Indicators!Q100&lt;Parameters!H$20, "Y", "N"),"")</f>
        <v/>
      </c>
      <c r="CN100" s="29" t="str">
        <f>IF(AND($CI100="Y", Indicators!R100&lt;&gt;""), IF(Indicators!R100&lt;Parameters!I$20, "Y", "N"),"")</f>
        <v/>
      </c>
      <c r="CO100" s="29" t="str">
        <f>IF(AND($CI100="Y", Indicators!S100&lt;&gt;""), IF(Indicators!S100&lt;Parameters!J$20, "Y", "N"),"")</f>
        <v/>
      </c>
      <c r="CP100" s="29" t="str">
        <f>IF(AND($CI100="Y", Indicators!T100&lt;&gt;""), IF(Indicators!T100&lt;Parameters!K$20, "Y", "N"),"")</f>
        <v/>
      </c>
      <c r="CQ100" s="29" t="str">
        <f>IF(AND($CI100="Y", Indicators!U100&lt;&gt;""), IF(Indicators!U100&lt;Parameters!L$20, "Y", "N"),"")</f>
        <v/>
      </c>
      <c r="CR100" s="29" t="str">
        <f>IF(AND($CI100="Y", Indicators!V100&lt;&gt;""), IF(Indicators!V100&lt;Parameters!M$20, "Y", "N"),"")</f>
        <v/>
      </c>
      <c r="CS100" s="81" t="str">
        <f t="shared" si="63"/>
        <v/>
      </c>
      <c r="CT100" s="84" t="str">
        <f>IF(CI100="Y", IF(CS100&gt;=Parameters!C$19, "Y", "N"), "")</f>
        <v/>
      </c>
      <c r="CU100" s="29" t="str">
        <f>IF($H100="Yes",#REF!, "")</f>
        <v/>
      </c>
      <c r="CV100" s="78" t="str">
        <f>IF(CT100="Y", Indicators!X100, "")</f>
        <v/>
      </c>
      <c r="CW100" s="34" t="str">
        <f>IF(CV100&lt;&gt;"",IF(CV100&gt;Parameters!C119,"Y","N"), "")</f>
        <v/>
      </c>
      <c r="CY100" s="33" t="str">
        <f>IF($K100="Yes", IF(Indicators!F100&lt;&gt;"", Indicators!F100, ""), "")</f>
        <v/>
      </c>
      <c r="CZ100" s="33" t="str">
        <f>IF($K100="Yes", IF(Indicators!G100&lt;&gt;"", Indicators!G100, ""), "")</f>
        <v/>
      </c>
      <c r="DA100" s="33" t="str">
        <f>IF($K100="Yes", IF(Indicators!H100&lt;&gt;"", Indicators!H100, ""), "")</f>
        <v/>
      </c>
      <c r="DB100" s="33" t="str">
        <f>IF($K100="Yes", IF(Indicators!I100&lt;&gt;"", Indicators!I100, ""), "")</f>
        <v/>
      </c>
      <c r="DC100" s="33" t="str">
        <f>IF($K100="Yes", IF(Indicators!J100&lt;&gt;"", Indicators!J100, ""), "")</f>
        <v/>
      </c>
      <c r="DD100" s="33" t="str">
        <f>IF($K100="Yes", IF(Indicators!K100&lt;&gt;"", Indicators!K100, ""), "")</f>
        <v/>
      </c>
      <c r="DE100" s="33" t="str">
        <f>IF($K100="Yes", IF(Indicators!L100&lt;&gt;"", Indicators!L100, ""), "")</f>
        <v/>
      </c>
      <c r="DF100" s="33" t="str">
        <f>IF($K100="Yes", IF(Indicators!M100&lt;&gt;"", Indicators!M100, ""), "")</f>
        <v/>
      </c>
      <c r="DH100" s="33" t="str">
        <f>IF($K100="Yes", IF(Indicators!W100&lt;&gt;"", Indicators!W100, ""), "")</f>
        <v/>
      </c>
      <c r="DJ100" s="33" t="str">
        <f>IF($K100="Yes", IF(Indicators!O100&lt;&gt;"", Indicators!O100, ""), "")</f>
        <v/>
      </c>
      <c r="DK100" s="33" t="str">
        <f>IF($K100="Yes", IF(Indicators!P100&lt;&gt;"", Indicators!P100, ""), "")</f>
        <v/>
      </c>
      <c r="DL100" s="33" t="str">
        <f>IF($K100="Yes", IF(Indicators!Q100&lt;&gt;"", Indicators!Q100, ""), "")</f>
        <v/>
      </c>
      <c r="DM100" s="33" t="str">
        <f>IF($K100="Yes", IF(Indicators!R100&lt;&gt;"", Indicators!R100, ""), "")</f>
        <v/>
      </c>
      <c r="DN100" s="33" t="str">
        <f>IF($K100="Yes", IF(Indicators!S100&lt;&gt;"", Indicators!S100, ""), "")</f>
        <v/>
      </c>
      <c r="DO100" s="33" t="str">
        <f>IF($K100="Yes", IF(Indicators!T100&lt;&gt;"", Indicators!T100, ""), "")</f>
        <v/>
      </c>
      <c r="DP100" s="33" t="str">
        <f>IF($K100="Yes", IF(Indicators!U100&lt;&gt;"", Indicators!U100, ""), "")</f>
        <v/>
      </c>
      <c r="DQ100" s="33" t="str">
        <f>IF($K100="Yes", IF(Indicators!V100&lt;&gt;"", Indicators!V100, ""), "")</f>
        <v/>
      </c>
      <c r="DS100" s="29" t="str">
        <f>IF($K100="Yes", IF(Indicators!X100&lt;&gt;"", Indicators!X100, ""), "")</f>
        <v/>
      </c>
    </row>
    <row r="101" spans="1:123" x14ac:dyDescent="0.25">
      <c r="A101" s="56" t="str">
        <f>Indicators!A101</f>
        <v>District1024</v>
      </c>
      <c r="B101" s="56" t="str">
        <f>Indicators!B101</f>
        <v>School 1</v>
      </c>
      <c r="C101" s="57" t="str">
        <f>Indicators!D101</f>
        <v>No</v>
      </c>
      <c r="D101" s="64" t="str">
        <f>IF(AK101="Y", IF(Parameters!B$5="Percentile", Identification!AJ101,Identification!AI101), "")</f>
        <v/>
      </c>
      <c r="E101" s="64" t="str">
        <f>IF(AN101="Y", IF(Parameters!B$6="Percentile", AM101, AL101), "")</f>
        <v/>
      </c>
      <c r="F101" s="57" t="str">
        <f t="shared" si="32"/>
        <v/>
      </c>
      <c r="G101" s="64" t="str">
        <f>IF(AND(F101="Y", AS101="Y"), IF(Parameters!B$7="Percentile", AR101,AQ101), "")</f>
        <v/>
      </c>
      <c r="H101" s="57" t="str">
        <f t="shared" si="33"/>
        <v/>
      </c>
      <c r="I101" s="64" t="str">
        <f>IF(AND(H101="Y", AW101="Y"), IF(Parameters!B$7="Percentile", AV101,AU101), "")</f>
        <v/>
      </c>
      <c r="J101" s="65" t="str">
        <f t="shared" si="34"/>
        <v/>
      </c>
      <c r="K101" s="57" t="str">
        <f t="shared" si="35"/>
        <v>No</v>
      </c>
      <c r="L101" s="87">
        <f t="shared" si="36"/>
        <v>6</v>
      </c>
      <c r="M101" s="57" t="str">
        <f>Identification!BI101</f>
        <v>Y</v>
      </c>
      <c r="N101" s="87">
        <f t="shared" si="37"/>
        <v>5</v>
      </c>
      <c r="O101" s="88" t="str">
        <f t="shared" si="38"/>
        <v>Y</v>
      </c>
      <c r="P101" s="57">
        <f t="shared" si="39"/>
        <v>15.49</v>
      </c>
      <c r="Q101" s="57" t="str">
        <f t="shared" si="40"/>
        <v>Y</v>
      </c>
      <c r="R101" s="57" t="str">
        <f t="shared" si="41"/>
        <v>Yes</v>
      </c>
      <c r="S101" s="57" t="str">
        <f t="shared" si="42"/>
        <v/>
      </c>
      <c r="T101" s="57" t="str">
        <f t="shared" si="43"/>
        <v/>
      </c>
      <c r="U101" s="57" t="str">
        <f t="shared" si="44"/>
        <v/>
      </c>
      <c r="V101" s="88" t="str">
        <f t="shared" si="45"/>
        <v/>
      </c>
      <c r="W101" s="57" t="str">
        <f t="shared" si="46"/>
        <v/>
      </c>
      <c r="X101" s="91" t="str">
        <f t="shared" si="47"/>
        <v/>
      </c>
      <c r="Y101" s="58" t="str">
        <f t="shared" si="48"/>
        <v>No</v>
      </c>
      <c r="AA101" s="29" t="str">
        <f t="shared" si="49"/>
        <v/>
      </c>
      <c r="AB101" s="29" t="str">
        <f t="shared" si="50"/>
        <v/>
      </c>
      <c r="AC101" s="29" t="str">
        <f t="shared" si="51"/>
        <v/>
      </c>
      <c r="AE101" s="29" t="str">
        <f t="shared" si="52"/>
        <v>No</v>
      </c>
      <c r="AF101" s="29" t="str">
        <f t="shared" si="53"/>
        <v>Yes</v>
      </c>
      <c r="AG101" s="29" t="str">
        <f t="shared" si="54"/>
        <v>No</v>
      </c>
      <c r="AI101" s="33" t="str">
        <f>IF(C101="Yes",IF(Indicators!E101&lt;&gt;"", Indicators!E101,""),"")</f>
        <v/>
      </c>
      <c r="AJ101" s="33" t="str">
        <f t="shared" si="55"/>
        <v/>
      </c>
      <c r="AK101" s="62" t="str">
        <f>IF(Parameters!B$5="Percentile", IF(AJ101&lt;Parameters!C$5, "Y", "N"), IF(AI101&lt;Parameters!C$5, "Y", "N"))</f>
        <v>N</v>
      </c>
      <c r="AL101" s="33" t="str">
        <f>IF(C101="Yes", IF(Indicators!W101&lt;&gt;"", Indicators!W101, ""),"")</f>
        <v/>
      </c>
      <c r="AM101" s="33" t="str">
        <f t="shared" si="56"/>
        <v/>
      </c>
      <c r="AN101" s="33" t="str">
        <f>IF(AL101&lt;&gt;"", IF(Parameters!B$6="Percentile", IF(AM101&lt;Parameters!C$6, "Y", "N"), IF(AL101&lt;Parameters!C$6, "Y", "N")),"")</f>
        <v/>
      </c>
      <c r="AO101" s="47" t="str">
        <f t="shared" si="57"/>
        <v>N</v>
      </c>
      <c r="AQ101" s="33" t="str">
        <f>IF(C101="Yes", IF(Indicators!N101&lt;&gt;"", Indicators!N101,""),"")</f>
        <v/>
      </c>
      <c r="AR101" s="33" t="str">
        <f t="shared" si="58"/>
        <v/>
      </c>
      <c r="AS101" s="48" t="str">
        <f>IF(Parameters!B$7="Percentile", IF(AR101&lt;Parameters!C$7, "Y", "N"), IF(AQ101&lt;Parameters!C$7, "Y", "N"))</f>
        <v>N</v>
      </c>
      <c r="AU101" s="33" t="str">
        <f>IF(C101="Yes", IF(Indicators!X101&lt;&gt;"", Indicators!X101,""),"")</f>
        <v/>
      </c>
      <c r="AV101" s="33" t="str">
        <f t="shared" si="59"/>
        <v/>
      </c>
      <c r="AW101" s="48" t="str">
        <f>IF(Parameters!B$8="Percentile", IF(AV101&lt;Parameters!C$8, "Y", "N"), IF(AU101&gt;Parameters!C$8, "Y", "N"))</f>
        <v>N</v>
      </c>
      <c r="AY101" s="71" t="str">
        <f>IF(Indicators!F101&lt;&gt;"", IF(Indicators!F101&lt;Parameters!F$5, "Y", "N"), "")</f>
        <v>Y</v>
      </c>
      <c r="AZ101" s="71" t="str">
        <f>IF(Indicators!G101&lt;&gt;"", IF(Indicators!G101&lt;Parameters!G$5, "Y", "N"), "")</f>
        <v>Y</v>
      </c>
      <c r="BA101" s="71" t="str">
        <f>IF(Indicators!H101&lt;&gt;"", IF(Indicators!H101&lt;Parameters!H$5, "Y", "N"), "")</f>
        <v>Y</v>
      </c>
      <c r="BB101" s="71" t="str">
        <f>IF(Indicators!I101&lt;&gt;"", IF(Indicators!I101&lt;Parameters!I$5, "Y", "N"), "")</f>
        <v/>
      </c>
      <c r="BC101" s="71" t="str">
        <f>IF(Indicators!J101&lt;&gt;"", IF(Indicators!J101&lt;Parameters!J$5, "Y", "N"), "")</f>
        <v/>
      </c>
      <c r="BD101" s="71" t="str">
        <f>IF(Indicators!K101&lt;&gt;"", IF(Indicators!K101&lt;Parameters!K$5, "Y", "N"), "")</f>
        <v>Y</v>
      </c>
      <c r="BE101" s="71" t="str">
        <f>IF(Indicators!L101&lt;&gt;"", IF(Indicators!L101&lt;Parameters!L$5, "Y", "N"), "")</f>
        <v>Y</v>
      </c>
      <c r="BF101" s="71" t="str">
        <f>IF(Indicators!M101&lt;&gt;"", IF(Indicators!M101&lt;Parameters!M$5, "Y", "N"), "")</f>
        <v>Y</v>
      </c>
      <c r="BG101" s="29" t="str">
        <f>IF(Indicators!Q101&lt;&gt;"", IF(Indicators!Q101&lt;Parameters!H$6, "Y", "N"), "")</f>
        <v>N</v>
      </c>
      <c r="BH101" s="29">
        <f t="shared" si="60"/>
        <v>6</v>
      </c>
      <c r="BI101" s="47" t="str">
        <f>IF(K101="No",IF(BH101&gt;=Parameters!C$12, "Y", "N"), "")</f>
        <v>Y</v>
      </c>
      <c r="BK101" s="78">
        <f>IF(AND($BI101="Y", Indicators!O101&lt;&gt;""), _xlfn.PERCENTRANK.EXC(Indicators!O$2:O$210, Indicators!O101)*100, "")</f>
        <v>6.2</v>
      </c>
      <c r="BL101" s="78">
        <f>IF(AND($BI101="Y", Indicators!P101&lt;&gt;""), _xlfn.PERCENTRANK.EXC(Indicators!P$2:P$210, Indicators!P101)*100, "")</f>
        <v>4.5999999999999996</v>
      </c>
      <c r="BM101" s="78">
        <f>IF(AND($BI101="Y", Indicators!Q101&lt;&gt;""), _xlfn.PERCENTRANK.EXC(Indicators!Q$2:Q$210, Indicators!Q101)*100, "")</f>
        <v>5.5</v>
      </c>
      <c r="BN101" s="78" t="str">
        <f>IF(AND($BI101="Y", Indicators!R101&lt;&gt;""), _xlfn.PERCENTRANK.EXC(Indicators!R$2:R$210, Indicators!R101)*100, "")</f>
        <v/>
      </c>
      <c r="BO101" s="78" t="str">
        <f>IF(AND($BI101="Y", Indicators!S101&lt;&gt;""), _xlfn.PERCENTRANK.EXC(Indicators!S$2:S$210, Indicators!S101)*100, "")</f>
        <v/>
      </c>
      <c r="BP101" s="78">
        <f>IF(AND($BI101="Y", Indicators!T101&lt;&gt;""), _xlfn.PERCENTRANK.EXC(Indicators!T$2:T$210, Indicators!T101)*100, "")</f>
        <v>7.6</v>
      </c>
      <c r="BQ101" s="78" t="str">
        <f>IF(AND($BI101="Y", Indicators!U101&lt;&gt;""), _xlfn.PERCENTRANK.EXC(Indicators!U$2:U$210, Indicators!U101)*100, "")</f>
        <v/>
      </c>
      <c r="BR101" s="78">
        <f>IF(AND($BI101="Y", Indicators!V101&lt;&gt;""), _xlfn.PERCENTRANK.EXC(Indicators!V$2:V$210, Indicators!V101)*100, "")</f>
        <v>5.4</v>
      </c>
      <c r="BS101" s="81">
        <f t="shared" si="61"/>
        <v>5</v>
      </c>
      <c r="BT101" s="84" t="str">
        <f>IF(BI101="Y", IF(BS101&gt;=Parameters!C$13, "Y", "N"), "")</f>
        <v>Y</v>
      </c>
      <c r="BU101" s="29"/>
      <c r="BV101" s="33">
        <f>IF(BT101="Y", Indicators!X101, "")</f>
        <v>15.49</v>
      </c>
      <c r="BW101" s="47" t="str">
        <f>IF(BV101&lt;&gt;"", IF(BV101&gt;Parameters!C$14,"Y", "N"), "")</f>
        <v>Y</v>
      </c>
      <c r="BY101" s="72" t="str">
        <f>IF(Indicators!F101&lt;&gt;"", IF(Indicators!F101&lt;Parameters!F$18, "Y", "N"), "")</f>
        <v>Y</v>
      </c>
      <c r="BZ101" s="72" t="str">
        <f>IF(Indicators!G101&lt;&gt;"", IF(Indicators!G101&lt;Parameters!G$18, "Y", "N"), "")</f>
        <v>Y</v>
      </c>
      <c r="CA101" s="72" t="str">
        <f>IF(Indicators!H101&lt;&gt;"", IF(Indicators!H101&lt;Parameters!H$18, "Y", "N"), "")</f>
        <v>Y</v>
      </c>
      <c r="CB101" s="72" t="str">
        <f>IF(Indicators!I101&lt;&gt;"", IF(Indicators!I101&lt;Parameters!I$18, "Y", "N"), "")</f>
        <v/>
      </c>
      <c r="CC101" s="72" t="str">
        <f>IF(Indicators!J101&lt;&gt;"", IF(Indicators!J101&lt;Parameters!J$18, "Y", "N"), "")</f>
        <v/>
      </c>
      <c r="CD101" s="72" t="str">
        <f>IF(Indicators!K101&lt;&gt;"", IF(Indicators!K101&lt;Parameters!K$18, "Y", "N"), "")</f>
        <v>Y</v>
      </c>
      <c r="CE101" s="72" t="str">
        <f>IF(Indicators!L101&lt;&gt;"", IF(Indicators!L101&lt;Parameters!L$18, "Y", "N"), "")</f>
        <v>Y</v>
      </c>
      <c r="CF101" s="72" t="str">
        <f>IF(Indicators!M101&lt;&gt;"", IF(Indicators!M101&lt;Parameters!M$18, "Y", "N"), "")</f>
        <v>Y</v>
      </c>
      <c r="CG101" s="29" t="str">
        <f>IF(Indicators!Q101&lt;&gt;"", IF(Indicators!Q101&lt;Parameters!H$19, "Y", "N"), "")</f>
        <v>Y</v>
      </c>
      <c r="CH101" s="29">
        <f t="shared" si="62"/>
        <v>7</v>
      </c>
      <c r="CI101" s="47" t="str">
        <f>IF(AND(K101="No",R101="No"),IF(CH101&gt;=Parameters!C$18, "Y", "N"), "")</f>
        <v/>
      </c>
      <c r="CJ101" s="29"/>
      <c r="CK101" s="29" t="str">
        <f>IF(AND($CI101="Y", Indicators!O101&lt;&gt;""), IF(Indicators!O101&lt;Parameters!F$20, "Y", "N"),"")</f>
        <v/>
      </c>
      <c r="CL101" s="29" t="str">
        <f>IF(AND($CI101="Y", Indicators!P101&lt;&gt;""), IF(Indicators!P101&lt;Parameters!G$20, "Y", "N"),"")</f>
        <v/>
      </c>
      <c r="CM101" s="29" t="str">
        <f>IF(AND($CI101="Y", Indicators!Q101&lt;&gt;""), IF(Indicators!Q101&lt;Parameters!H$20, "Y", "N"),"")</f>
        <v/>
      </c>
      <c r="CN101" s="29" t="str">
        <f>IF(AND($CI101="Y", Indicators!R101&lt;&gt;""), IF(Indicators!R101&lt;Parameters!I$20, "Y", "N"),"")</f>
        <v/>
      </c>
      <c r="CO101" s="29" t="str">
        <f>IF(AND($CI101="Y", Indicators!S101&lt;&gt;""), IF(Indicators!S101&lt;Parameters!J$20, "Y", "N"),"")</f>
        <v/>
      </c>
      <c r="CP101" s="29" t="str">
        <f>IF(AND($CI101="Y", Indicators!T101&lt;&gt;""), IF(Indicators!T101&lt;Parameters!K$20, "Y", "N"),"")</f>
        <v/>
      </c>
      <c r="CQ101" s="29" t="str">
        <f>IF(AND($CI101="Y", Indicators!U101&lt;&gt;""), IF(Indicators!U101&lt;Parameters!L$20, "Y", "N"),"")</f>
        <v/>
      </c>
      <c r="CR101" s="29" t="str">
        <f>IF(AND($CI101="Y", Indicators!V101&lt;&gt;""), IF(Indicators!V101&lt;Parameters!M$20, "Y", "N"),"")</f>
        <v/>
      </c>
      <c r="CS101" s="81" t="str">
        <f t="shared" si="63"/>
        <v/>
      </c>
      <c r="CT101" s="84" t="str">
        <f>IF(CI101="Y", IF(CS101&gt;=Parameters!C$19, "Y", "N"), "")</f>
        <v/>
      </c>
      <c r="CU101" s="29" t="str">
        <f>IF($H101="Yes",#REF!, "")</f>
        <v/>
      </c>
      <c r="CV101" s="78" t="str">
        <f>IF(CT101="Y", Indicators!X101, "")</f>
        <v/>
      </c>
      <c r="CW101" s="34" t="str">
        <f>IF(CV101&lt;&gt;"",IF(CV101&gt;Parameters!C120,"Y","N"), "")</f>
        <v/>
      </c>
      <c r="CY101" s="33" t="str">
        <f>IF($K101="Yes", IF(Indicators!F101&lt;&gt;"", Indicators!F101, ""), "")</f>
        <v/>
      </c>
      <c r="CZ101" s="33" t="str">
        <f>IF($K101="Yes", IF(Indicators!G101&lt;&gt;"", Indicators!G101, ""), "")</f>
        <v/>
      </c>
      <c r="DA101" s="33" t="str">
        <f>IF($K101="Yes", IF(Indicators!H101&lt;&gt;"", Indicators!H101, ""), "")</f>
        <v/>
      </c>
      <c r="DB101" s="33" t="str">
        <f>IF($K101="Yes", IF(Indicators!I101&lt;&gt;"", Indicators!I101, ""), "")</f>
        <v/>
      </c>
      <c r="DC101" s="33" t="str">
        <f>IF($K101="Yes", IF(Indicators!J101&lt;&gt;"", Indicators!J101, ""), "")</f>
        <v/>
      </c>
      <c r="DD101" s="33" t="str">
        <f>IF($K101="Yes", IF(Indicators!K101&lt;&gt;"", Indicators!K101, ""), "")</f>
        <v/>
      </c>
      <c r="DE101" s="33" t="str">
        <f>IF($K101="Yes", IF(Indicators!L101&lt;&gt;"", Indicators!L101, ""), "")</f>
        <v/>
      </c>
      <c r="DF101" s="33" t="str">
        <f>IF($K101="Yes", IF(Indicators!M101&lt;&gt;"", Indicators!M101, ""), "")</f>
        <v/>
      </c>
      <c r="DH101" s="33" t="str">
        <f>IF($K101="Yes", IF(Indicators!W101&lt;&gt;"", Indicators!W101, ""), "")</f>
        <v/>
      </c>
      <c r="DJ101" s="33" t="str">
        <f>IF($K101="Yes", IF(Indicators!O101&lt;&gt;"", Indicators!O101, ""), "")</f>
        <v/>
      </c>
      <c r="DK101" s="33" t="str">
        <f>IF($K101="Yes", IF(Indicators!P101&lt;&gt;"", Indicators!P101, ""), "")</f>
        <v/>
      </c>
      <c r="DL101" s="33" t="str">
        <f>IF($K101="Yes", IF(Indicators!Q101&lt;&gt;"", Indicators!Q101, ""), "")</f>
        <v/>
      </c>
      <c r="DM101" s="33" t="str">
        <f>IF($K101="Yes", IF(Indicators!R101&lt;&gt;"", Indicators!R101, ""), "")</f>
        <v/>
      </c>
      <c r="DN101" s="33" t="str">
        <f>IF($K101="Yes", IF(Indicators!S101&lt;&gt;"", Indicators!S101, ""), "")</f>
        <v/>
      </c>
      <c r="DO101" s="33" t="str">
        <f>IF($K101="Yes", IF(Indicators!T101&lt;&gt;"", Indicators!T101, ""), "")</f>
        <v/>
      </c>
      <c r="DP101" s="33" t="str">
        <f>IF($K101="Yes", IF(Indicators!U101&lt;&gt;"", Indicators!U101, ""), "")</f>
        <v/>
      </c>
      <c r="DQ101" s="33" t="str">
        <f>IF($K101="Yes", IF(Indicators!V101&lt;&gt;"", Indicators!V101, ""), "")</f>
        <v/>
      </c>
      <c r="DS101" s="29" t="str">
        <f>IF($K101="Yes", IF(Indicators!X101&lt;&gt;"", Indicators!X101, ""), "")</f>
        <v/>
      </c>
    </row>
    <row r="102" spans="1:123" x14ac:dyDescent="0.25">
      <c r="A102" s="56" t="str">
        <f>Indicators!A102</f>
        <v>District1024</v>
      </c>
      <c r="B102" s="56" t="str">
        <f>Indicators!B102</f>
        <v>School 2</v>
      </c>
      <c r="C102" s="57" t="str">
        <f>Indicators!D102</f>
        <v>No</v>
      </c>
      <c r="D102" s="64" t="str">
        <f>IF(AK102="Y", IF(Parameters!B$5="Percentile", Identification!AJ102,Identification!AI102), "")</f>
        <v/>
      </c>
      <c r="E102" s="64" t="str">
        <f>IF(AN102="Y", IF(Parameters!B$6="Percentile", AM102, AL102), "")</f>
        <v/>
      </c>
      <c r="F102" s="57" t="str">
        <f t="shared" si="32"/>
        <v/>
      </c>
      <c r="G102" s="64" t="str">
        <f>IF(AND(F102="Y", AS102="Y"), IF(Parameters!B$7="Percentile", AR102,AQ102), "")</f>
        <v/>
      </c>
      <c r="H102" s="57" t="str">
        <f t="shared" si="33"/>
        <v/>
      </c>
      <c r="I102" s="64" t="str">
        <f>IF(AND(H102="Y", AW102="Y"), IF(Parameters!B$7="Percentile", AV102,AU102), "")</f>
        <v/>
      </c>
      <c r="J102" s="65" t="str">
        <f t="shared" si="34"/>
        <v/>
      </c>
      <c r="K102" s="57" t="str">
        <f t="shared" si="35"/>
        <v>No</v>
      </c>
      <c r="L102" s="87" t="str">
        <f t="shared" si="36"/>
        <v/>
      </c>
      <c r="M102" s="57" t="str">
        <f>Identification!BI102</f>
        <v>N</v>
      </c>
      <c r="N102" s="87" t="str">
        <f t="shared" si="37"/>
        <v/>
      </c>
      <c r="O102" s="88" t="str">
        <f t="shared" si="38"/>
        <v/>
      </c>
      <c r="P102" s="57" t="str">
        <f t="shared" si="39"/>
        <v/>
      </c>
      <c r="Q102" s="57" t="str">
        <f t="shared" si="40"/>
        <v/>
      </c>
      <c r="R102" s="57" t="str">
        <f t="shared" si="41"/>
        <v>No</v>
      </c>
      <c r="S102" s="57" t="str">
        <f t="shared" si="42"/>
        <v/>
      </c>
      <c r="T102" s="57" t="str">
        <f t="shared" si="43"/>
        <v>N</v>
      </c>
      <c r="U102" s="57" t="str">
        <f t="shared" si="44"/>
        <v/>
      </c>
      <c r="V102" s="88" t="str">
        <f t="shared" si="45"/>
        <v/>
      </c>
      <c r="W102" s="57" t="str">
        <f t="shared" si="46"/>
        <v/>
      </c>
      <c r="X102" s="91" t="str">
        <f t="shared" si="47"/>
        <v/>
      </c>
      <c r="Y102" s="58" t="str">
        <f t="shared" si="48"/>
        <v>No</v>
      </c>
      <c r="AA102" s="29" t="str">
        <f t="shared" si="49"/>
        <v/>
      </c>
      <c r="AB102" s="29" t="str">
        <f t="shared" si="50"/>
        <v/>
      </c>
      <c r="AC102" s="29" t="str">
        <f t="shared" si="51"/>
        <v/>
      </c>
      <c r="AE102" s="29" t="str">
        <f t="shared" si="52"/>
        <v>No</v>
      </c>
      <c r="AF102" s="29" t="str">
        <f t="shared" si="53"/>
        <v>No</v>
      </c>
      <c r="AG102" s="29" t="str">
        <f t="shared" si="54"/>
        <v>No</v>
      </c>
      <c r="AI102" s="33" t="str">
        <f>IF(C102="Yes",IF(Indicators!E102&lt;&gt;"", Indicators!E102,""),"")</f>
        <v/>
      </c>
      <c r="AJ102" s="33" t="str">
        <f t="shared" si="55"/>
        <v/>
      </c>
      <c r="AK102" s="62" t="str">
        <f>IF(Parameters!B$5="Percentile", IF(AJ102&lt;Parameters!C$5, "Y", "N"), IF(AI102&lt;Parameters!C$5, "Y", "N"))</f>
        <v>N</v>
      </c>
      <c r="AL102" s="33" t="str">
        <f>IF(C102="Yes", IF(Indicators!W102&lt;&gt;"", Indicators!W102, ""),"")</f>
        <v/>
      </c>
      <c r="AM102" s="33" t="str">
        <f t="shared" si="56"/>
        <v/>
      </c>
      <c r="AN102" s="33" t="str">
        <f>IF(AL102&lt;&gt;"", IF(Parameters!B$6="Percentile", IF(AM102&lt;Parameters!C$6, "Y", "N"), IF(AL102&lt;Parameters!C$6, "Y", "N")),"")</f>
        <v/>
      </c>
      <c r="AO102" s="47" t="str">
        <f t="shared" si="57"/>
        <v>N</v>
      </c>
      <c r="AQ102" s="33" t="str">
        <f>IF(C102="Yes", IF(Indicators!N102&lt;&gt;"", Indicators!N102,""),"")</f>
        <v/>
      </c>
      <c r="AR102" s="33" t="str">
        <f t="shared" si="58"/>
        <v/>
      </c>
      <c r="AS102" s="48" t="str">
        <f>IF(Parameters!B$7="Percentile", IF(AR102&lt;Parameters!C$7, "Y", "N"), IF(AQ102&lt;Parameters!C$7, "Y", "N"))</f>
        <v>N</v>
      </c>
      <c r="AU102" s="33" t="str">
        <f>IF(C102="Yes", IF(Indicators!X102&lt;&gt;"", Indicators!X102,""),"")</f>
        <v/>
      </c>
      <c r="AV102" s="33" t="str">
        <f t="shared" si="59"/>
        <v/>
      </c>
      <c r="AW102" s="48" t="str">
        <f>IF(Parameters!B$8="Percentile", IF(AV102&lt;Parameters!C$8, "Y", "N"), IF(AU102&gt;Parameters!C$8, "Y", "N"))</f>
        <v>N</v>
      </c>
      <c r="AY102" s="71" t="str">
        <f>IF(Indicators!F102&lt;&gt;"", IF(Indicators!F102&lt;Parameters!F$5, "Y", "N"), "")</f>
        <v/>
      </c>
      <c r="AZ102" s="71" t="str">
        <f>IF(Indicators!G102&lt;&gt;"", IF(Indicators!G102&lt;Parameters!G$5, "Y", "N"), "")</f>
        <v/>
      </c>
      <c r="BA102" s="71" t="str">
        <f>IF(Indicators!H102&lt;&gt;"", IF(Indicators!H102&lt;Parameters!H$5, "Y", "N"), "")</f>
        <v/>
      </c>
      <c r="BB102" s="71" t="str">
        <f>IF(Indicators!I102&lt;&gt;"", IF(Indicators!I102&lt;Parameters!I$5, "Y", "N"), "")</f>
        <v/>
      </c>
      <c r="BC102" s="71" t="str">
        <f>IF(Indicators!J102&lt;&gt;"", IF(Indicators!J102&lt;Parameters!J$5, "Y", "N"), "")</f>
        <v/>
      </c>
      <c r="BD102" s="71" t="str">
        <f>IF(Indicators!K102&lt;&gt;"", IF(Indicators!K102&lt;Parameters!K$5, "Y", "N"), "")</f>
        <v/>
      </c>
      <c r="BE102" s="71" t="str">
        <f>IF(Indicators!L102&lt;&gt;"", IF(Indicators!L102&lt;Parameters!L$5, "Y", "N"), "")</f>
        <v/>
      </c>
      <c r="BF102" s="71" t="str">
        <f>IF(Indicators!M102&lt;&gt;"", IF(Indicators!M102&lt;Parameters!M$5, "Y", "N"), "")</f>
        <v/>
      </c>
      <c r="BG102" s="29" t="str">
        <f>IF(Indicators!Q102&lt;&gt;"", IF(Indicators!Q102&lt;Parameters!H$6, "Y", "N"), "")</f>
        <v/>
      </c>
      <c r="BH102" s="29">
        <f t="shared" si="60"/>
        <v>0</v>
      </c>
      <c r="BI102" s="47" t="str">
        <f>IF(K102="No",IF(BH102&gt;=Parameters!C$12, "Y", "N"), "")</f>
        <v>N</v>
      </c>
      <c r="BK102" s="78" t="str">
        <f>IF(AND($BI102="Y", Indicators!O102&lt;&gt;""), _xlfn.PERCENTRANK.EXC(Indicators!O$2:O$210, Indicators!O102)*100, "")</f>
        <v/>
      </c>
      <c r="BL102" s="78" t="str">
        <f>IF(AND($BI102="Y", Indicators!P102&lt;&gt;""), _xlfn.PERCENTRANK.EXC(Indicators!P$2:P$210, Indicators!P102)*100, "")</f>
        <v/>
      </c>
      <c r="BM102" s="78" t="str">
        <f>IF(AND($BI102="Y", Indicators!Q102&lt;&gt;""), _xlfn.PERCENTRANK.EXC(Indicators!Q$2:Q$210, Indicators!Q102)*100, "")</f>
        <v/>
      </c>
      <c r="BN102" s="78" t="str">
        <f>IF(AND($BI102="Y", Indicators!R102&lt;&gt;""), _xlfn.PERCENTRANK.EXC(Indicators!R$2:R$210, Indicators!R102)*100, "")</f>
        <v/>
      </c>
      <c r="BO102" s="78" t="str">
        <f>IF(AND($BI102="Y", Indicators!S102&lt;&gt;""), _xlfn.PERCENTRANK.EXC(Indicators!S$2:S$210, Indicators!S102)*100, "")</f>
        <v/>
      </c>
      <c r="BP102" s="78" t="str">
        <f>IF(AND($BI102="Y", Indicators!T102&lt;&gt;""), _xlfn.PERCENTRANK.EXC(Indicators!T$2:T$210, Indicators!T102)*100, "")</f>
        <v/>
      </c>
      <c r="BQ102" s="78" t="str">
        <f>IF(AND($BI102="Y", Indicators!U102&lt;&gt;""), _xlfn.PERCENTRANK.EXC(Indicators!U$2:U$210, Indicators!U102)*100, "")</f>
        <v/>
      </c>
      <c r="BR102" s="78" t="str">
        <f>IF(AND($BI102="Y", Indicators!V102&lt;&gt;""), _xlfn.PERCENTRANK.EXC(Indicators!V$2:V$210, Indicators!V102)*100, "")</f>
        <v/>
      </c>
      <c r="BS102" s="81" t="str">
        <f t="shared" si="61"/>
        <v/>
      </c>
      <c r="BT102" s="84" t="str">
        <f>IF(BI102="Y", IF(BS102&gt;=Parameters!C$13, "Y", "N"), "")</f>
        <v/>
      </c>
      <c r="BU102" s="29"/>
      <c r="BV102" s="33" t="str">
        <f>IF(BT102="Y", Indicators!X102, "")</f>
        <v/>
      </c>
      <c r="BW102" s="47" t="str">
        <f>IF(BV102&lt;&gt;"", IF(BV102&gt;Parameters!C$14,"Y", "N"), "")</f>
        <v/>
      </c>
      <c r="BY102" s="72" t="str">
        <f>IF(Indicators!F102&lt;&gt;"", IF(Indicators!F102&lt;Parameters!F$18, "Y", "N"), "")</f>
        <v/>
      </c>
      <c r="BZ102" s="72" t="str">
        <f>IF(Indicators!G102&lt;&gt;"", IF(Indicators!G102&lt;Parameters!G$18, "Y", "N"), "")</f>
        <v/>
      </c>
      <c r="CA102" s="72" t="str">
        <f>IF(Indicators!H102&lt;&gt;"", IF(Indicators!H102&lt;Parameters!H$18, "Y", "N"), "")</f>
        <v/>
      </c>
      <c r="CB102" s="72" t="str">
        <f>IF(Indicators!I102&lt;&gt;"", IF(Indicators!I102&lt;Parameters!I$18, "Y", "N"), "")</f>
        <v/>
      </c>
      <c r="CC102" s="72" t="str">
        <f>IF(Indicators!J102&lt;&gt;"", IF(Indicators!J102&lt;Parameters!J$18, "Y", "N"), "")</f>
        <v/>
      </c>
      <c r="CD102" s="72" t="str">
        <f>IF(Indicators!K102&lt;&gt;"", IF(Indicators!K102&lt;Parameters!K$18, "Y", "N"), "")</f>
        <v/>
      </c>
      <c r="CE102" s="72" t="str">
        <f>IF(Indicators!L102&lt;&gt;"", IF(Indicators!L102&lt;Parameters!L$18, "Y", "N"), "")</f>
        <v/>
      </c>
      <c r="CF102" s="72" t="str">
        <f>IF(Indicators!M102&lt;&gt;"", IF(Indicators!M102&lt;Parameters!M$18, "Y", "N"), "")</f>
        <v/>
      </c>
      <c r="CG102" s="29" t="str">
        <f>IF(Indicators!Q102&lt;&gt;"", IF(Indicators!Q102&lt;Parameters!H$19, "Y", "N"), "")</f>
        <v/>
      </c>
      <c r="CH102" s="29">
        <f t="shared" si="62"/>
        <v>0</v>
      </c>
      <c r="CI102" s="47" t="str">
        <f>IF(AND(K102="No",R102="No"),IF(CH102&gt;=Parameters!C$18, "Y", "N"), "")</f>
        <v>N</v>
      </c>
      <c r="CJ102" s="29"/>
      <c r="CK102" s="29" t="str">
        <f>IF(AND($CI102="Y", Indicators!O102&lt;&gt;""), IF(Indicators!O102&lt;Parameters!F$20, "Y", "N"),"")</f>
        <v/>
      </c>
      <c r="CL102" s="29" t="str">
        <f>IF(AND($CI102="Y", Indicators!P102&lt;&gt;""), IF(Indicators!P102&lt;Parameters!G$20, "Y", "N"),"")</f>
        <v/>
      </c>
      <c r="CM102" s="29" t="str">
        <f>IF(AND($CI102="Y", Indicators!Q102&lt;&gt;""), IF(Indicators!Q102&lt;Parameters!H$20, "Y", "N"),"")</f>
        <v/>
      </c>
      <c r="CN102" s="29" t="str">
        <f>IF(AND($CI102="Y", Indicators!R102&lt;&gt;""), IF(Indicators!R102&lt;Parameters!I$20, "Y", "N"),"")</f>
        <v/>
      </c>
      <c r="CO102" s="29" t="str">
        <f>IF(AND($CI102="Y", Indicators!S102&lt;&gt;""), IF(Indicators!S102&lt;Parameters!J$20, "Y", "N"),"")</f>
        <v/>
      </c>
      <c r="CP102" s="29" t="str">
        <f>IF(AND($CI102="Y", Indicators!T102&lt;&gt;""), IF(Indicators!T102&lt;Parameters!K$20, "Y", "N"),"")</f>
        <v/>
      </c>
      <c r="CQ102" s="29" t="str">
        <f>IF(AND($CI102="Y", Indicators!U102&lt;&gt;""), IF(Indicators!U102&lt;Parameters!L$20, "Y", "N"),"")</f>
        <v/>
      </c>
      <c r="CR102" s="29" t="str">
        <f>IF(AND($CI102="Y", Indicators!V102&lt;&gt;""), IF(Indicators!V102&lt;Parameters!M$20, "Y", "N"),"")</f>
        <v/>
      </c>
      <c r="CS102" s="81" t="str">
        <f t="shared" si="63"/>
        <v/>
      </c>
      <c r="CT102" s="84" t="str">
        <f>IF(CI102="Y", IF(CS102&gt;=Parameters!C$19, "Y", "N"), "")</f>
        <v/>
      </c>
      <c r="CU102" s="29" t="str">
        <f>IF($H102="Yes",#REF!, "")</f>
        <v/>
      </c>
      <c r="CV102" s="78" t="str">
        <f>IF(CT102="Y", Indicators!X102, "")</f>
        <v/>
      </c>
      <c r="CW102" s="34" t="str">
        <f>IF(CV102&lt;&gt;"",IF(CV102&gt;Parameters!C121,"Y","N"), "")</f>
        <v/>
      </c>
      <c r="CY102" s="33" t="str">
        <f>IF($K102="Yes", IF(Indicators!F102&lt;&gt;"", Indicators!F102, ""), "")</f>
        <v/>
      </c>
      <c r="CZ102" s="33" t="str">
        <f>IF($K102="Yes", IF(Indicators!G102&lt;&gt;"", Indicators!G102, ""), "")</f>
        <v/>
      </c>
      <c r="DA102" s="33" t="str">
        <f>IF($K102="Yes", IF(Indicators!H102&lt;&gt;"", Indicators!H102, ""), "")</f>
        <v/>
      </c>
      <c r="DB102" s="33" t="str">
        <f>IF($K102="Yes", IF(Indicators!I102&lt;&gt;"", Indicators!I102, ""), "")</f>
        <v/>
      </c>
      <c r="DC102" s="33" t="str">
        <f>IF($K102="Yes", IF(Indicators!J102&lt;&gt;"", Indicators!J102, ""), "")</f>
        <v/>
      </c>
      <c r="DD102" s="33" t="str">
        <f>IF($K102="Yes", IF(Indicators!K102&lt;&gt;"", Indicators!K102, ""), "")</f>
        <v/>
      </c>
      <c r="DE102" s="33" t="str">
        <f>IF($K102="Yes", IF(Indicators!L102&lt;&gt;"", Indicators!L102, ""), "")</f>
        <v/>
      </c>
      <c r="DF102" s="33" t="str">
        <f>IF($K102="Yes", IF(Indicators!M102&lt;&gt;"", Indicators!M102, ""), "")</f>
        <v/>
      </c>
      <c r="DH102" s="33" t="str">
        <f>IF($K102="Yes", IF(Indicators!W102&lt;&gt;"", Indicators!W102, ""), "")</f>
        <v/>
      </c>
      <c r="DJ102" s="33" t="str">
        <f>IF($K102="Yes", IF(Indicators!O102&lt;&gt;"", Indicators!O102, ""), "")</f>
        <v/>
      </c>
      <c r="DK102" s="33" t="str">
        <f>IF($K102="Yes", IF(Indicators!P102&lt;&gt;"", Indicators!P102, ""), "")</f>
        <v/>
      </c>
      <c r="DL102" s="33" t="str">
        <f>IF($K102="Yes", IF(Indicators!Q102&lt;&gt;"", Indicators!Q102, ""), "")</f>
        <v/>
      </c>
      <c r="DM102" s="33" t="str">
        <f>IF($K102="Yes", IF(Indicators!R102&lt;&gt;"", Indicators!R102, ""), "")</f>
        <v/>
      </c>
      <c r="DN102" s="33" t="str">
        <f>IF($K102="Yes", IF(Indicators!S102&lt;&gt;"", Indicators!S102, ""), "")</f>
        <v/>
      </c>
      <c r="DO102" s="33" t="str">
        <f>IF($K102="Yes", IF(Indicators!T102&lt;&gt;"", Indicators!T102, ""), "")</f>
        <v/>
      </c>
      <c r="DP102" s="33" t="str">
        <f>IF($K102="Yes", IF(Indicators!U102&lt;&gt;"", Indicators!U102, ""), "")</f>
        <v/>
      </c>
      <c r="DQ102" s="33" t="str">
        <f>IF($K102="Yes", IF(Indicators!V102&lt;&gt;"", Indicators!V102, ""), "")</f>
        <v/>
      </c>
      <c r="DS102" s="29" t="str">
        <f>IF($K102="Yes", IF(Indicators!X102&lt;&gt;"", Indicators!X102, ""), "")</f>
        <v/>
      </c>
    </row>
    <row r="103" spans="1:123" x14ac:dyDescent="0.25">
      <c r="A103" s="56" t="str">
        <f>Indicators!A103</f>
        <v>District1024</v>
      </c>
      <c r="B103" s="56" t="str">
        <f>Indicators!B103</f>
        <v>School 3</v>
      </c>
      <c r="C103" s="57" t="str">
        <f>Indicators!D103</f>
        <v>Yes</v>
      </c>
      <c r="D103" s="64">
        <f>IF(AK103="Y", IF(Parameters!B$5="Percentile", Identification!AJ103,Identification!AI103), "")</f>
        <v>47.810218999999996</v>
      </c>
      <c r="E103" s="64" t="str">
        <f>IF(AN103="Y", IF(Parameters!B$6="Percentile", AM103, AL103), "")</f>
        <v/>
      </c>
      <c r="F103" s="57" t="str">
        <f t="shared" si="32"/>
        <v>Y</v>
      </c>
      <c r="G103" s="64" t="str">
        <f>IF(AND(F103="Y", AS103="Y"), IF(Parameters!B$7="Percentile", AR103,AQ103), "")</f>
        <v/>
      </c>
      <c r="H103" s="57" t="str">
        <f t="shared" si="33"/>
        <v>N</v>
      </c>
      <c r="I103" s="64" t="str">
        <f>IF(AND(H103="Y", AW103="Y"), IF(Parameters!B$7="Percentile", AV103,AU103), "")</f>
        <v/>
      </c>
      <c r="J103" s="65" t="str">
        <f t="shared" si="34"/>
        <v/>
      </c>
      <c r="K103" s="57" t="str">
        <f t="shared" si="35"/>
        <v>No</v>
      </c>
      <c r="L103" s="87">
        <f t="shared" si="36"/>
        <v>3</v>
      </c>
      <c r="M103" s="57" t="str">
        <f>Identification!BI103</f>
        <v>Y</v>
      </c>
      <c r="N103" s="87">
        <f t="shared" si="37"/>
        <v>2</v>
      </c>
      <c r="O103" s="88" t="str">
        <f t="shared" si="38"/>
        <v>Y</v>
      </c>
      <c r="P103" s="57" t="str">
        <f t="shared" si="39"/>
        <v/>
      </c>
      <c r="Q103" s="57" t="str">
        <f t="shared" si="40"/>
        <v>N</v>
      </c>
      <c r="R103" s="57" t="str">
        <f t="shared" si="41"/>
        <v>No</v>
      </c>
      <c r="S103" s="57" t="str">
        <f t="shared" si="42"/>
        <v/>
      </c>
      <c r="T103" s="57" t="str">
        <f t="shared" si="43"/>
        <v>N</v>
      </c>
      <c r="U103" s="57" t="str">
        <f t="shared" si="44"/>
        <v/>
      </c>
      <c r="V103" s="88" t="str">
        <f t="shared" si="45"/>
        <v/>
      </c>
      <c r="W103" s="57" t="str">
        <f t="shared" si="46"/>
        <v/>
      </c>
      <c r="X103" s="91" t="str">
        <f t="shared" si="47"/>
        <v/>
      </c>
      <c r="Y103" s="58" t="str">
        <f t="shared" si="48"/>
        <v>No</v>
      </c>
      <c r="AA103" s="29" t="str">
        <f t="shared" si="49"/>
        <v>No</v>
      </c>
      <c r="AB103" s="29" t="str">
        <f t="shared" si="50"/>
        <v>No</v>
      </c>
      <c r="AC103" s="29" t="str">
        <f t="shared" si="51"/>
        <v>No</v>
      </c>
      <c r="AE103" s="29" t="str">
        <f t="shared" si="52"/>
        <v/>
      </c>
      <c r="AF103" s="29" t="str">
        <f t="shared" si="53"/>
        <v/>
      </c>
      <c r="AG103" s="29" t="str">
        <f t="shared" si="54"/>
        <v/>
      </c>
      <c r="AI103" s="33">
        <f>IF(C103="Yes",IF(Indicators!E103&lt;&gt;"", Indicators!E103,""),"")</f>
        <v>47.810218999999996</v>
      </c>
      <c r="AJ103" s="33">
        <f t="shared" si="55"/>
        <v>59.099999999999994</v>
      </c>
      <c r="AK103" s="62" t="str">
        <f>IF(Parameters!B$5="Percentile", IF(AJ103&lt;Parameters!C$5, "Y", "N"), IF(AI103&lt;Parameters!C$5, "Y", "N"))</f>
        <v>Y</v>
      </c>
      <c r="AL103" s="33" t="str">
        <f>IF(C103="Yes", IF(Indicators!W103&lt;&gt;"", Indicators!W103, ""),"")</f>
        <v/>
      </c>
      <c r="AM103" s="33" t="str">
        <f t="shared" si="56"/>
        <v/>
      </c>
      <c r="AN103" s="33" t="str">
        <f>IF(AL103&lt;&gt;"", IF(Parameters!B$6="Percentile", IF(AM103&lt;Parameters!C$6, "Y", "N"), IF(AL103&lt;Parameters!C$6, "Y", "N")),"")</f>
        <v/>
      </c>
      <c r="AO103" s="47" t="str">
        <f t="shared" si="57"/>
        <v>Y</v>
      </c>
      <c r="AQ103" s="33">
        <f>IF(C103="Yes", IF(Indicators!N103&lt;&gt;"", Indicators!N103,""),"")</f>
        <v>106.8531469</v>
      </c>
      <c r="AR103" s="33">
        <f t="shared" si="58"/>
        <v>39.700000000000003</v>
      </c>
      <c r="AS103" s="48" t="str">
        <f>IF(Parameters!B$7="Percentile", IF(AR103&lt;Parameters!C$7, "Y", "N"), IF(AQ103&lt;Parameters!C$7, "Y", "N"))</f>
        <v>N</v>
      </c>
      <c r="AU103" s="33">
        <f>IF(C103="Yes", IF(Indicators!X103&lt;&gt;"", Indicators!X103,""),"")</f>
        <v>9.1300000000000008</v>
      </c>
      <c r="AV103" s="33">
        <f t="shared" si="59"/>
        <v>83.9</v>
      </c>
      <c r="AW103" s="48" t="str">
        <f>IF(Parameters!B$8="Percentile", IF(AV103&lt;Parameters!C$8, "Y", "N"), IF(AU103&gt;Parameters!C$8, "Y", "N"))</f>
        <v>N</v>
      </c>
      <c r="AY103" s="71" t="str">
        <f>IF(Indicators!F103&lt;&gt;"", IF(Indicators!F103&lt;Parameters!F$5, "Y", "N"), "")</f>
        <v>Y</v>
      </c>
      <c r="AZ103" s="71" t="str">
        <f>IF(Indicators!G103&lt;&gt;"", IF(Indicators!G103&lt;Parameters!G$5, "Y", "N"), "")</f>
        <v>Y</v>
      </c>
      <c r="BA103" s="71" t="str">
        <f>IF(Indicators!H103&lt;&gt;"", IF(Indicators!H103&lt;Parameters!H$5, "Y", "N"), "")</f>
        <v/>
      </c>
      <c r="BB103" s="71" t="str">
        <f>IF(Indicators!I103&lt;&gt;"", IF(Indicators!I103&lt;Parameters!I$5, "Y", "N"), "")</f>
        <v/>
      </c>
      <c r="BC103" s="71" t="str">
        <f>IF(Indicators!J103&lt;&gt;"", IF(Indicators!J103&lt;Parameters!J$5, "Y", "N"), "")</f>
        <v/>
      </c>
      <c r="BD103" s="71" t="str">
        <f>IF(Indicators!K103&lt;&gt;"", IF(Indicators!K103&lt;Parameters!K$5, "Y", "N"), "")</f>
        <v/>
      </c>
      <c r="BE103" s="71" t="str">
        <f>IF(Indicators!L103&lt;&gt;"", IF(Indicators!L103&lt;Parameters!L$5, "Y", "N"), "")</f>
        <v/>
      </c>
      <c r="BF103" s="71" t="str">
        <f>IF(Indicators!M103&lt;&gt;"", IF(Indicators!M103&lt;Parameters!M$5, "Y", "N"), "")</f>
        <v>Y</v>
      </c>
      <c r="BG103" s="29" t="str">
        <f>IF(Indicators!Q103&lt;&gt;"", IF(Indicators!Q103&lt;Parameters!H$6, "Y", "N"), "")</f>
        <v/>
      </c>
      <c r="BH103" s="29">
        <f t="shared" si="60"/>
        <v>3</v>
      </c>
      <c r="BI103" s="47" t="str">
        <f>IF(K103="No",IF(BH103&gt;=Parameters!C$12, "Y", "N"), "")</f>
        <v>Y</v>
      </c>
      <c r="BK103" s="78">
        <f>IF(AND($BI103="Y", Indicators!O103&lt;&gt;""), _xlfn.PERCENTRANK.EXC(Indicators!O$2:O$210, Indicators!O103)*100, "")</f>
        <v>22.3</v>
      </c>
      <c r="BL103" s="78">
        <f>IF(AND($BI103="Y", Indicators!P103&lt;&gt;""), _xlfn.PERCENTRANK.EXC(Indicators!P$2:P$210, Indicators!P103)*100, "")</f>
        <v>23.400000000000002</v>
      </c>
      <c r="BM103" s="78" t="str">
        <f>IF(AND($BI103="Y", Indicators!Q103&lt;&gt;""), _xlfn.PERCENTRANK.EXC(Indicators!Q$2:Q$210, Indicators!Q103)*100, "")</f>
        <v/>
      </c>
      <c r="BN103" s="78" t="str">
        <f>IF(AND($BI103="Y", Indicators!R103&lt;&gt;""), _xlfn.PERCENTRANK.EXC(Indicators!R$2:R$210, Indicators!R103)*100, "")</f>
        <v/>
      </c>
      <c r="BO103" s="78" t="str">
        <f>IF(AND($BI103="Y", Indicators!S103&lt;&gt;""), _xlfn.PERCENTRANK.EXC(Indicators!S$2:S$210, Indicators!S103)*100, "")</f>
        <v/>
      </c>
      <c r="BP103" s="78" t="str">
        <f>IF(AND($BI103="Y", Indicators!T103&lt;&gt;""), _xlfn.PERCENTRANK.EXC(Indicators!T$2:T$210, Indicators!T103)*100, "")</f>
        <v/>
      </c>
      <c r="BQ103" s="78" t="str">
        <f>IF(AND($BI103="Y", Indicators!U103&lt;&gt;""), _xlfn.PERCENTRANK.EXC(Indicators!U$2:U$210, Indicators!U103)*100, "")</f>
        <v/>
      </c>
      <c r="BR103" s="78">
        <f>IF(AND($BI103="Y", Indicators!V103&lt;&gt;""), _xlfn.PERCENTRANK.EXC(Indicators!V$2:V$210, Indicators!V103)*100, "")</f>
        <v>38.800000000000004</v>
      </c>
      <c r="BS103" s="81">
        <f t="shared" si="61"/>
        <v>2</v>
      </c>
      <c r="BT103" s="84" t="str">
        <f>IF(BI103="Y", IF(BS103&gt;=Parameters!C$13, "Y", "N"), "")</f>
        <v>Y</v>
      </c>
      <c r="BU103" s="29"/>
      <c r="BV103" s="33">
        <f>IF(BT103="Y", Indicators!X103, "")</f>
        <v>9.1300000000000008</v>
      </c>
      <c r="BW103" s="47" t="str">
        <f>IF(BV103&lt;&gt;"", IF(BV103&gt;Parameters!C$14,"Y", "N"), "")</f>
        <v>N</v>
      </c>
      <c r="BY103" s="72" t="str">
        <f>IF(Indicators!F103&lt;&gt;"", IF(Indicators!F103&lt;Parameters!F$18, "Y", "N"), "")</f>
        <v>N</v>
      </c>
      <c r="BZ103" s="72" t="str">
        <f>IF(Indicators!G103&lt;&gt;"", IF(Indicators!G103&lt;Parameters!G$18, "Y", "N"), "")</f>
        <v>Y</v>
      </c>
      <c r="CA103" s="72" t="str">
        <f>IF(Indicators!H103&lt;&gt;"", IF(Indicators!H103&lt;Parameters!H$18, "Y", "N"), "")</f>
        <v/>
      </c>
      <c r="CB103" s="72" t="str">
        <f>IF(Indicators!I103&lt;&gt;"", IF(Indicators!I103&lt;Parameters!I$18, "Y", "N"), "")</f>
        <v/>
      </c>
      <c r="CC103" s="72" t="str">
        <f>IF(Indicators!J103&lt;&gt;"", IF(Indicators!J103&lt;Parameters!J$18, "Y", "N"), "")</f>
        <v/>
      </c>
      <c r="CD103" s="72" t="str">
        <f>IF(Indicators!K103&lt;&gt;"", IF(Indicators!K103&lt;Parameters!K$18, "Y", "N"), "")</f>
        <v/>
      </c>
      <c r="CE103" s="72" t="str">
        <f>IF(Indicators!L103&lt;&gt;"", IF(Indicators!L103&lt;Parameters!L$18, "Y", "N"), "")</f>
        <v/>
      </c>
      <c r="CF103" s="72" t="str">
        <f>IF(Indicators!M103&lt;&gt;"", IF(Indicators!M103&lt;Parameters!M$18, "Y", "N"), "")</f>
        <v>N</v>
      </c>
      <c r="CG103" s="29" t="str">
        <f>IF(Indicators!Q103&lt;&gt;"", IF(Indicators!Q103&lt;Parameters!H$19, "Y", "N"), "")</f>
        <v/>
      </c>
      <c r="CH103" s="29">
        <f t="shared" si="62"/>
        <v>1</v>
      </c>
      <c r="CI103" s="47" t="str">
        <f>IF(AND(K103="No",R103="No"),IF(CH103&gt;=Parameters!C$18, "Y", "N"), "")</f>
        <v>N</v>
      </c>
      <c r="CJ103" s="29"/>
      <c r="CK103" s="29" t="str">
        <f>IF(AND($CI103="Y", Indicators!O103&lt;&gt;""), IF(Indicators!O103&lt;Parameters!F$20, "Y", "N"),"")</f>
        <v/>
      </c>
      <c r="CL103" s="29" t="str">
        <f>IF(AND($CI103="Y", Indicators!P103&lt;&gt;""), IF(Indicators!P103&lt;Parameters!G$20, "Y", "N"),"")</f>
        <v/>
      </c>
      <c r="CM103" s="29" t="str">
        <f>IF(AND($CI103="Y", Indicators!Q103&lt;&gt;""), IF(Indicators!Q103&lt;Parameters!H$20, "Y", "N"),"")</f>
        <v/>
      </c>
      <c r="CN103" s="29" t="str">
        <f>IF(AND($CI103="Y", Indicators!R103&lt;&gt;""), IF(Indicators!R103&lt;Parameters!I$20, "Y", "N"),"")</f>
        <v/>
      </c>
      <c r="CO103" s="29" t="str">
        <f>IF(AND($CI103="Y", Indicators!S103&lt;&gt;""), IF(Indicators!S103&lt;Parameters!J$20, "Y", "N"),"")</f>
        <v/>
      </c>
      <c r="CP103" s="29" t="str">
        <f>IF(AND($CI103="Y", Indicators!T103&lt;&gt;""), IF(Indicators!T103&lt;Parameters!K$20, "Y", "N"),"")</f>
        <v/>
      </c>
      <c r="CQ103" s="29" t="str">
        <f>IF(AND($CI103="Y", Indicators!U103&lt;&gt;""), IF(Indicators!U103&lt;Parameters!L$20, "Y", "N"),"")</f>
        <v/>
      </c>
      <c r="CR103" s="29" t="str">
        <f>IF(AND($CI103="Y", Indicators!V103&lt;&gt;""), IF(Indicators!V103&lt;Parameters!M$20, "Y", "N"),"")</f>
        <v/>
      </c>
      <c r="CS103" s="81" t="str">
        <f t="shared" si="63"/>
        <v/>
      </c>
      <c r="CT103" s="84" t="str">
        <f>IF(CI103="Y", IF(CS103&gt;=Parameters!C$19, "Y", "N"), "")</f>
        <v/>
      </c>
      <c r="CU103" s="29" t="str">
        <f>IF($H103="Yes",#REF!, "")</f>
        <v/>
      </c>
      <c r="CV103" s="78" t="str">
        <f>IF(CT103="Y", Indicators!X103, "")</f>
        <v/>
      </c>
      <c r="CW103" s="34" t="str">
        <f>IF(CV103&lt;&gt;"",IF(CV103&gt;Parameters!C122,"Y","N"), "")</f>
        <v/>
      </c>
      <c r="CY103" s="33" t="str">
        <f>IF($K103="Yes", IF(Indicators!F103&lt;&gt;"", Indicators!F103, ""), "")</f>
        <v/>
      </c>
      <c r="CZ103" s="33" t="str">
        <f>IF($K103="Yes", IF(Indicators!G103&lt;&gt;"", Indicators!G103, ""), "")</f>
        <v/>
      </c>
      <c r="DA103" s="33" t="str">
        <f>IF($K103="Yes", IF(Indicators!H103&lt;&gt;"", Indicators!H103, ""), "")</f>
        <v/>
      </c>
      <c r="DB103" s="33" t="str">
        <f>IF($K103="Yes", IF(Indicators!I103&lt;&gt;"", Indicators!I103, ""), "")</f>
        <v/>
      </c>
      <c r="DC103" s="33" t="str">
        <f>IF($K103="Yes", IF(Indicators!J103&lt;&gt;"", Indicators!J103, ""), "")</f>
        <v/>
      </c>
      <c r="DD103" s="33" t="str">
        <f>IF($K103="Yes", IF(Indicators!K103&lt;&gt;"", Indicators!K103, ""), "")</f>
        <v/>
      </c>
      <c r="DE103" s="33" t="str">
        <f>IF($K103="Yes", IF(Indicators!L103&lt;&gt;"", Indicators!L103, ""), "")</f>
        <v/>
      </c>
      <c r="DF103" s="33" t="str">
        <f>IF($K103="Yes", IF(Indicators!M103&lt;&gt;"", Indicators!M103, ""), "")</f>
        <v/>
      </c>
      <c r="DH103" s="33" t="str">
        <f>IF($K103="Yes", IF(Indicators!W103&lt;&gt;"", Indicators!W103, ""), "")</f>
        <v/>
      </c>
      <c r="DJ103" s="33" t="str">
        <f>IF($K103="Yes", IF(Indicators!O103&lt;&gt;"", Indicators!O103, ""), "")</f>
        <v/>
      </c>
      <c r="DK103" s="33" t="str">
        <f>IF($K103="Yes", IF(Indicators!P103&lt;&gt;"", Indicators!P103, ""), "")</f>
        <v/>
      </c>
      <c r="DL103" s="33" t="str">
        <f>IF($K103="Yes", IF(Indicators!Q103&lt;&gt;"", Indicators!Q103, ""), "")</f>
        <v/>
      </c>
      <c r="DM103" s="33" t="str">
        <f>IF($K103="Yes", IF(Indicators!R103&lt;&gt;"", Indicators!R103, ""), "")</f>
        <v/>
      </c>
      <c r="DN103" s="33" t="str">
        <f>IF($K103="Yes", IF(Indicators!S103&lt;&gt;"", Indicators!S103, ""), "")</f>
        <v/>
      </c>
      <c r="DO103" s="33" t="str">
        <f>IF($K103="Yes", IF(Indicators!T103&lt;&gt;"", Indicators!T103, ""), "")</f>
        <v/>
      </c>
      <c r="DP103" s="33" t="str">
        <f>IF($K103="Yes", IF(Indicators!U103&lt;&gt;"", Indicators!U103, ""), "")</f>
        <v/>
      </c>
      <c r="DQ103" s="33" t="str">
        <f>IF($K103="Yes", IF(Indicators!V103&lt;&gt;"", Indicators!V103, ""), "")</f>
        <v/>
      </c>
      <c r="DS103" s="29" t="str">
        <f>IF($K103="Yes", IF(Indicators!X103&lt;&gt;"", Indicators!X103, ""), "")</f>
        <v/>
      </c>
    </row>
    <row r="104" spans="1:123" x14ac:dyDescent="0.25">
      <c r="A104" s="56" t="str">
        <f>Indicators!A104</f>
        <v>District1024</v>
      </c>
      <c r="B104" s="56" t="str">
        <f>Indicators!B104</f>
        <v>School 4</v>
      </c>
      <c r="C104" s="57" t="str">
        <f>Indicators!D104</f>
        <v>No</v>
      </c>
      <c r="D104" s="64" t="str">
        <f>IF(AK104="Y", IF(Parameters!B$5="Percentile", Identification!AJ104,Identification!AI104), "")</f>
        <v/>
      </c>
      <c r="E104" s="64" t="str">
        <f>IF(AN104="Y", IF(Parameters!B$6="Percentile", AM104, AL104), "")</f>
        <v/>
      </c>
      <c r="F104" s="57" t="str">
        <f t="shared" si="32"/>
        <v/>
      </c>
      <c r="G104" s="64" t="str">
        <f>IF(AND(F104="Y", AS104="Y"), IF(Parameters!B$7="Percentile", AR104,AQ104), "")</f>
        <v/>
      </c>
      <c r="H104" s="57" t="str">
        <f t="shared" si="33"/>
        <v/>
      </c>
      <c r="I104" s="64" t="str">
        <f>IF(AND(H104="Y", AW104="Y"), IF(Parameters!B$7="Percentile", AV104,AU104), "")</f>
        <v/>
      </c>
      <c r="J104" s="65" t="str">
        <f t="shared" si="34"/>
        <v/>
      </c>
      <c r="K104" s="57" t="str">
        <f t="shared" si="35"/>
        <v>No</v>
      </c>
      <c r="L104" s="87" t="str">
        <f t="shared" si="36"/>
        <v/>
      </c>
      <c r="M104" s="57" t="str">
        <f>Identification!BI104</f>
        <v>N</v>
      </c>
      <c r="N104" s="87" t="str">
        <f t="shared" si="37"/>
        <v/>
      </c>
      <c r="O104" s="88" t="str">
        <f t="shared" si="38"/>
        <v/>
      </c>
      <c r="P104" s="57" t="str">
        <f t="shared" si="39"/>
        <v/>
      </c>
      <c r="Q104" s="57" t="str">
        <f t="shared" si="40"/>
        <v/>
      </c>
      <c r="R104" s="57" t="str">
        <f t="shared" si="41"/>
        <v>No</v>
      </c>
      <c r="S104" s="57" t="str">
        <f t="shared" si="42"/>
        <v/>
      </c>
      <c r="T104" s="57" t="str">
        <f t="shared" si="43"/>
        <v>N</v>
      </c>
      <c r="U104" s="57" t="str">
        <f t="shared" si="44"/>
        <v/>
      </c>
      <c r="V104" s="88" t="str">
        <f t="shared" si="45"/>
        <v/>
      </c>
      <c r="W104" s="57" t="str">
        <f t="shared" si="46"/>
        <v/>
      </c>
      <c r="X104" s="91" t="str">
        <f t="shared" si="47"/>
        <v/>
      </c>
      <c r="Y104" s="58" t="str">
        <f t="shared" si="48"/>
        <v>No</v>
      </c>
      <c r="AA104" s="29" t="str">
        <f t="shared" si="49"/>
        <v/>
      </c>
      <c r="AB104" s="29" t="str">
        <f t="shared" si="50"/>
        <v/>
      </c>
      <c r="AC104" s="29" t="str">
        <f t="shared" si="51"/>
        <v/>
      </c>
      <c r="AE104" s="29" t="str">
        <f t="shared" si="52"/>
        <v>No</v>
      </c>
      <c r="AF104" s="29" t="str">
        <f t="shared" si="53"/>
        <v>No</v>
      </c>
      <c r="AG104" s="29" t="str">
        <f t="shared" si="54"/>
        <v>No</v>
      </c>
      <c r="AI104" s="33" t="str">
        <f>IF(C104="Yes",IF(Indicators!E104&lt;&gt;"", Indicators!E104,""),"")</f>
        <v/>
      </c>
      <c r="AJ104" s="33" t="str">
        <f t="shared" si="55"/>
        <v/>
      </c>
      <c r="AK104" s="62" t="str">
        <f>IF(Parameters!B$5="Percentile", IF(AJ104&lt;Parameters!C$5, "Y", "N"), IF(AI104&lt;Parameters!C$5, "Y", "N"))</f>
        <v>N</v>
      </c>
      <c r="AL104" s="33" t="str">
        <f>IF(C104="Yes", IF(Indicators!W104&lt;&gt;"", Indicators!W104, ""),"")</f>
        <v/>
      </c>
      <c r="AM104" s="33" t="str">
        <f t="shared" si="56"/>
        <v/>
      </c>
      <c r="AN104" s="33" t="str">
        <f>IF(AL104&lt;&gt;"", IF(Parameters!B$6="Percentile", IF(AM104&lt;Parameters!C$6, "Y", "N"), IF(AL104&lt;Parameters!C$6, "Y", "N")),"")</f>
        <v/>
      </c>
      <c r="AO104" s="47" t="str">
        <f t="shared" si="57"/>
        <v>N</v>
      </c>
      <c r="AQ104" s="33" t="str">
        <f>IF(C104="Yes", IF(Indicators!N104&lt;&gt;"", Indicators!N104,""),"")</f>
        <v/>
      </c>
      <c r="AR104" s="33" t="str">
        <f t="shared" si="58"/>
        <v/>
      </c>
      <c r="AS104" s="48" t="str">
        <f>IF(Parameters!B$7="Percentile", IF(AR104&lt;Parameters!C$7, "Y", "N"), IF(AQ104&lt;Parameters!C$7, "Y", "N"))</f>
        <v>N</v>
      </c>
      <c r="AU104" s="33" t="str">
        <f>IF(C104="Yes", IF(Indicators!X104&lt;&gt;"", Indicators!X104,""),"")</f>
        <v/>
      </c>
      <c r="AV104" s="33" t="str">
        <f t="shared" si="59"/>
        <v/>
      </c>
      <c r="AW104" s="48" t="str">
        <f>IF(Parameters!B$8="Percentile", IF(AV104&lt;Parameters!C$8, "Y", "N"), IF(AU104&gt;Parameters!C$8, "Y", "N"))</f>
        <v>N</v>
      </c>
      <c r="AY104" s="71" t="str">
        <f>IF(Indicators!F104&lt;&gt;"", IF(Indicators!F104&lt;Parameters!F$5, "Y", "N"), "")</f>
        <v/>
      </c>
      <c r="AZ104" s="71" t="str">
        <f>IF(Indicators!G104&lt;&gt;"", IF(Indicators!G104&lt;Parameters!G$5, "Y", "N"), "")</f>
        <v/>
      </c>
      <c r="BA104" s="71" t="str">
        <f>IF(Indicators!H104&lt;&gt;"", IF(Indicators!H104&lt;Parameters!H$5, "Y", "N"), "")</f>
        <v/>
      </c>
      <c r="BB104" s="71" t="str">
        <f>IF(Indicators!I104&lt;&gt;"", IF(Indicators!I104&lt;Parameters!I$5, "Y", "N"), "")</f>
        <v/>
      </c>
      <c r="BC104" s="71" t="str">
        <f>IF(Indicators!J104&lt;&gt;"", IF(Indicators!J104&lt;Parameters!J$5, "Y", "N"), "")</f>
        <v/>
      </c>
      <c r="BD104" s="71" t="str">
        <f>IF(Indicators!K104&lt;&gt;"", IF(Indicators!K104&lt;Parameters!K$5, "Y", "N"), "")</f>
        <v/>
      </c>
      <c r="BE104" s="71" t="str">
        <f>IF(Indicators!L104&lt;&gt;"", IF(Indicators!L104&lt;Parameters!L$5, "Y", "N"), "")</f>
        <v/>
      </c>
      <c r="BF104" s="71" t="str">
        <f>IF(Indicators!M104&lt;&gt;"", IF(Indicators!M104&lt;Parameters!M$5, "Y", "N"), "")</f>
        <v>Y</v>
      </c>
      <c r="BG104" s="29" t="str">
        <f>IF(Indicators!Q104&lt;&gt;"", IF(Indicators!Q104&lt;Parameters!H$6, "Y", "N"), "")</f>
        <v/>
      </c>
      <c r="BH104" s="29">
        <f t="shared" si="60"/>
        <v>1</v>
      </c>
      <c r="BI104" s="47" t="str">
        <f>IF(K104="No",IF(BH104&gt;=Parameters!C$12, "Y", "N"), "")</f>
        <v>N</v>
      </c>
      <c r="BK104" s="78" t="str">
        <f>IF(AND($BI104="Y", Indicators!O104&lt;&gt;""), _xlfn.PERCENTRANK.EXC(Indicators!O$2:O$210, Indicators!O104)*100, "")</f>
        <v/>
      </c>
      <c r="BL104" s="78" t="str">
        <f>IF(AND($BI104="Y", Indicators!P104&lt;&gt;""), _xlfn.PERCENTRANK.EXC(Indicators!P$2:P$210, Indicators!P104)*100, "")</f>
        <v/>
      </c>
      <c r="BM104" s="78" t="str">
        <f>IF(AND($BI104="Y", Indicators!Q104&lt;&gt;""), _xlfn.PERCENTRANK.EXC(Indicators!Q$2:Q$210, Indicators!Q104)*100, "")</f>
        <v/>
      </c>
      <c r="BN104" s="78" t="str">
        <f>IF(AND($BI104="Y", Indicators!R104&lt;&gt;""), _xlfn.PERCENTRANK.EXC(Indicators!R$2:R$210, Indicators!R104)*100, "")</f>
        <v/>
      </c>
      <c r="BO104" s="78" t="str">
        <f>IF(AND($BI104="Y", Indicators!S104&lt;&gt;""), _xlfn.PERCENTRANK.EXC(Indicators!S$2:S$210, Indicators!S104)*100, "")</f>
        <v/>
      </c>
      <c r="BP104" s="78" t="str">
        <f>IF(AND($BI104="Y", Indicators!T104&lt;&gt;""), _xlfn.PERCENTRANK.EXC(Indicators!T$2:T$210, Indicators!T104)*100, "")</f>
        <v/>
      </c>
      <c r="BQ104" s="78" t="str">
        <f>IF(AND($BI104="Y", Indicators!U104&lt;&gt;""), _xlfn.PERCENTRANK.EXC(Indicators!U$2:U$210, Indicators!U104)*100, "")</f>
        <v/>
      </c>
      <c r="BR104" s="78" t="str">
        <f>IF(AND($BI104="Y", Indicators!V104&lt;&gt;""), _xlfn.PERCENTRANK.EXC(Indicators!V$2:V$210, Indicators!V104)*100, "")</f>
        <v/>
      </c>
      <c r="BS104" s="81" t="str">
        <f t="shared" si="61"/>
        <v/>
      </c>
      <c r="BT104" s="84" t="str">
        <f>IF(BI104="Y", IF(BS104&gt;=Parameters!C$13, "Y", "N"), "")</f>
        <v/>
      </c>
      <c r="BU104" s="29"/>
      <c r="BV104" s="33" t="str">
        <f>IF(BT104="Y", Indicators!X104, "")</f>
        <v/>
      </c>
      <c r="BW104" s="47" t="str">
        <f>IF(BV104&lt;&gt;"", IF(BV104&gt;Parameters!C$14,"Y", "N"), "")</f>
        <v/>
      </c>
      <c r="BY104" s="72" t="str">
        <f>IF(Indicators!F104&lt;&gt;"", IF(Indicators!F104&lt;Parameters!F$18, "Y", "N"), "")</f>
        <v/>
      </c>
      <c r="BZ104" s="72" t="str">
        <f>IF(Indicators!G104&lt;&gt;"", IF(Indicators!G104&lt;Parameters!G$18, "Y", "N"), "")</f>
        <v/>
      </c>
      <c r="CA104" s="72" t="str">
        <f>IF(Indicators!H104&lt;&gt;"", IF(Indicators!H104&lt;Parameters!H$18, "Y", "N"), "")</f>
        <v/>
      </c>
      <c r="CB104" s="72" t="str">
        <f>IF(Indicators!I104&lt;&gt;"", IF(Indicators!I104&lt;Parameters!I$18, "Y", "N"), "")</f>
        <v/>
      </c>
      <c r="CC104" s="72" t="str">
        <f>IF(Indicators!J104&lt;&gt;"", IF(Indicators!J104&lt;Parameters!J$18, "Y", "N"), "")</f>
        <v/>
      </c>
      <c r="CD104" s="72" t="str">
        <f>IF(Indicators!K104&lt;&gt;"", IF(Indicators!K104&lt;Parameters!K$18, "Y", "N"), "")</f>
        <v/>
      </c>
      <c r="CE104" s="72" t="str">
        <f>IF(Indicators!L104&lt;&gt;"", IF(Indicators!L104&lt;Parameters!L$18, "Y", "N"), "")</f>
        <v/>
      </c>
      <c r="CF104" s="72" t="str">
        <f>IF(Indicators!M104&lt;&gt;"", IF(Indicators!M104&lt;Parameters!M$18, "Y", "N"), "")</f>
        <v>Y</v>
      </c>
      <c r="CG104" s="29" t="str">
        <f>IF(Indicators!Q104&lt;&gt;"", IF(Indicators!Q104&lt;Parameters!H$19, "Y", "N"), "")</f>
        <v/>
      </c>
      <c r="CH104" s="29">
        <f t="shared" si="62"/>
        <v>1</v>
      </c>
      <c r="CI104" s="47" t="str">
        <f>IF(AND(K104="No",R104="No"),IF(CH104&gt;=Parameters!C$18, "Y", "N"), "")</f>
        <v>N</v>
      </c>
      <c r="CJ104" s="29"/>
      <c r="CK104" s="29" t="str">
        <f>IF(AND($CI104="Y", Indicators!O104&lt;&gt;""), IF(Indicators!O104&lt;Parameters!F$20, "Y", "N"),"")</f>
        <v/>
      </c>
      <c r="CL104" s="29" t="str">
        <f>IF(AND($CI104="Y", Indicators!P104&lt;&gt;""), IF(Indicators!P104&lt;Parameters!G$20, "Y", "N"),"")</f>
        <v/>
      </c>
      <c r="CM104" s="29" t="str">
        <f>IF(AND($CI104="Y", Indicators!Q104&lt;&gt;""), IF(Indicators!Q104&lt;Parameters!H$20, "Y", "N"),"")</f>
        <v/>
      </c>
      <c r="CN104" s="29" t="str">
        <f>IF(AND($CI104="Y", Indicators!R104&lt;&gt;""), IF(Indicators!R104&lt;Parameters!I$20, "Y", "N"),"")</f>
        <v/>
      </c>
      <c r="CO104" s="29" t="str">
        <f>IF(AND($CI104="Y", Indicators!S104&lt;&gt;""), IF(Indicators!S104&lt;Parameters!J$20, "Y", "N"),"")</f>
        <v/>
      </c>
      <c r="CP104" s="29" t="str">
        <f>IF(AND($CI104="Y", Indicators!T104&lt;&gt;""), IF(Indicators!T104&lt;Parameters!K$20, "Y", "N"),"")</f>
        <v/>
      </c>
      <c r="CQ104" s="29" t="str">
        <f>IF(AND($CI104="Y", Indicators!U104&lt;&gt;""), IF(Indicators!U104&lt;Parameters!L$20, "Y", "N"),"")</f>
        <v/>
      </c>
      <c r="CR104" s="29" t="str">
        <f>IF(AND($CI104="Y", Indicators!V104&lt;&gt;""), IF(Indicators!V104&lt;Parameters!M$20, "Y", "N"),"")</f>
        <v/>
      </c>
      <c r="CS104" s="81" t="str">
        <f t="shared" si="63"/>
        <v/>
      </c>
      <c r="CT104" s="84" t="str">
        <f>IF(CI104="Y", IF(CS104&gt;=Parameters!C$19, "Y", "N"), "")</f>
        <v/>
      </c>
      <c r="CU104" s="29" t="str">
        <f>IF($H104="Yes",#REF!, "")</f>
        <v/>
      </c>
      <c r="CV104" s="78" t="str">
        <f>IF(CT104="Y", Indicators!X104, "")</f>
        <v/>
      </c>
      <c r="CW104" s="34" t="str">
        <f>IF(CV104&lt;&gt;"",IF(CV104&gt;Parameters!C123,"Y","N"), "")</f>
        <v/>
      </c>
      <c r="CY104" s="33" t="str">
        <f>IF($K104="Yes", IF(Indicators!F104&lt;&gt;"", Indicators!F104, ""), "")</f>
        <v/>
      </c>
      <c r="CZ104" s="33" t="str">
        <f>IF($K104="Yes", IF(Indicators!G104&lt;&gt;"", Indicators!G104, ""), "")</f>
        <v/>
      </c>
      <c r="DA104" s="33" t="str">
        <f>IF($K104="Yes", IF(Indicators!H104&lt;&gt;"", Indicators!H104, ""), "")</f>
        <v/>
      </c>
      <c r="DB104" s="33" t="str">
        <f>IF($K104="Yes", IF(Indicators!I104&lt;&gt;"", Indicators!I104, ""), "")</f>
        <v/>
      </c>
      <c r="DC104" s="33" t="str">
        <f>IF($K104="Yes", IF(Indicators!J104&lt;&gt;"", Indicators!J104, ""), "")</f>
        <v/>
      </c>
      <c r="DD104" s="33" t="str">
        <f>IF($K104="Yes", IF(Indicators!K104&lt;&gt;"", Indicators!K104, ""), "")</f>
        <v/>
      </c>
      <c r="DE104" s="33" t="str">
        <f>IF($K104="Yes", IF(Indicators!L104&lt;&gt;"", Indicators!L104, ""), "")</f>
        <v/>
      </c>
      <c r="DF104" s="33" t="str">
        <f>IF($K104="Yes", IF(Indicators!M104&lt;&gt;"", Indicators!M104, ""), "")</f>
        <v/>
      </c>
      <c r="DH104" s="33" t="str">
        <f>IF($K104="Yes", IF(Indicators!W104&lt;&gt;"", Indicators!W104, ""), "")</f>
        <v/>
      </c>
      <c r="DJ104" s="33" t="str">
        <f>IF($K104="Yes", IF(Indicators!O104&lt;&gt;"", Indicators!O104, ""), "")</f>
        <v/>
      </c>
      <c r="DK104" s="33" t="str">
        <f>IF($K104="Yes", IF(Indicators!P104&lt;&gt;"", Indicators!P104, ""), "")</f>
        <v/>
      </c>
      <c r="DL104" s="33" t="str">
        <f>IF($K104="Yes", IF(Indicators!Q104&lt;&gt;"", Indicators!Q104, ""), "")</f>
        <v/>
      </c>
      <c r="DM104" s="33" t="str">
        <f>IF($K104="Yes", IF(Indicators!R104&lt;&gt;"", Indicators!R104, ""), "")</f>
        <v/>
      </c>
      <c r="DN104" s="33" t="str">
        <f>IF($K104="Yes", IF(Indicators!S104&lt;&gt;"", Indicators!S104, ""), "")</f>
        <v/>
      </c>
      <c r="DO104" s="33" t="str">
        <f>IF($K104="Yes", IF(Indicators!T104&lt;&gt;"", Indicators!T104, ""), "")</f>
        <v/>
      </c>
      <c r="DP104" s="33" t="str">
        <f>IF($K104="Yes", IF(Indicators!U104&lt;&gt;"", Indicators!U104, ""), "")</f>
        <v/>
      </c>
      <c r="DQ104" s="33" t="str">
        <f>IF($K104="Yes", IF(Indicators!V104&lt;&gt;"", Indicators!V104, ""), "")</f>
        <v/>
      </c>
      <c r="DS104" s="29" t="str">
        <f>IF($K104="Yes", IF(Indicators!X104&lt;&gt;"", Indicators!X104, ""), "")</f>
        <v/>
      </c>
    </row>
    <row r="105" spans="1:123" x14ac:dyDescent="0.25">
      <c r="A105" s="56" t="str">
        <f>Indicators!A105</f>
        <v>District1024</v>
      </c>
      <c r="B105" s="56" t="str">
        <f>Indicators!B105</f>
        <v>School 5</v>
      </c>
      <c r="C105" s="57" t="str">
        <f>Indicators!D105</f>
        <v>Yes</v>
      </c>
      <c r="D105" s="64" t="str">
        <f>IF(AK105="Y", IF(Parameters!B$5="Percentile", Identification!AJ105,Identification!AI105), "")</f>
        <v/>
      </c>
      <c r="E105" s="64" t="str">
        <f>IF(AN105="Y", IF(Parameters!B$6="Percentile", AM105, AL105), "")</f>
        <v/>
      </c>
      <c r="F105" s="57" t="str">
        <f t="shared" si="32"/>
        <v>N</v>
      </c>
      <c r="G105" s="64" t="str">
        <f>IF(AND(F105="Y", AS105="Y"), IF(Parameters!B$7="Percentile", AR105,AQ105), "")</f>
        <v/>
      </c>
      <c r="H105" s="57" t="str">
        <f t="shared" si="33"/>
        <v/>
      </c>
      <c r="I105" s="64" t="str">
        <f>IF(AND(H105="Y", AW105="Y"), IF(Parameters!B$7="Percentile", AV105,AU105), "")</f>
        <v/>
      </c>
      <c r="J105" s="65" t="str">
        <f t="shared" si="34"/>
        <v/>
      </c>
      <c r="K105" s="57" t="str">
        <f t="shared" si="35"/>
        <v>No</v>
      </c>
      <c r="L105" s="87" t="str">
        <f t="shared" si="36"/>
        <v/>
      </c>
      <c r="M105" s="57" t="str">
        <f>Identification!BI105</f>
        <v>N</v>
      </c>
      <c r="N105" s="87" t="str">
        <f t="shared" si="37"/>
        <v/>
      </c>
      <c r="O105" s="88" t="str">
        <f t="shared" si="38"/>
        <v/>
      </c>
      <c r="P105" s="57" t="str">
        <f t="shared" si="39"/>
        <v/>
      </c>
      <c r="Q105" s="57" t="str">
        <f t="shared" si="40"/>
        <v/>
      </c>
      <c r="R105" s="57" t="str">
        <f t="shared" si="41"/>
        <v>No</v>
      </c>
      <c r="S105" s="57" t="str">
        <f t="shared" si="42"/>
        <v/>
      </c>
      <c r="T105" s="57" t="str">
        <f t="shared" si="43"/>
        <v>N</v>
      </c>
      <c r="U105" s="57" t="str">
        <f t="shared" si="44"/>
        <v/>
      </c>
      <c r="V105" s="88" t="str">
        <f t="shared" si="45"/>
        <v/>
      </c>
      <c r="W105" s="57" t="str">
        <f t="shared" si="46"/>
        <v/>
      </c>
      <c r="X105" s="91" t="str">
        <f t="shared" si="47"/>
        <v/>
      </c>
      <c r="Y105" s="58" t="str">
        <f t="shared" si="48"/>
        <v>No</v>
      </c>
      <c r="AA105" s="29" t="str">
        <f t="shared" si="49"/>
        <v>No</v>
      </c>
      <c r="AB105" s="29" t="str">
        <f t="shared" si="50"/>
        <v>No</v>
      </c>
      <c r="AC105" s="29" t="str">
        <f t="shared" si="51"/>
        <v>No</v>
      </c>
      <c r="AE105" s="29" t="str">
        <f t="shared" si="52"/>
        <v/>
      </c>
      <c r="AF105" s="29" t="str">
        <f t="shared" si="53"/>
        <v/>
      </c>
      <c r="AG105" s="29" t="str">
        <f t="shared" si="54"/>
        <v/>
      </c>
      <c r="AI105" s="33" t="str">
        <f>IF(C105="Yes",IF(Indicators!E105&lt;&gt;"", Indicators!E105,""),"")</f>
        <v/>
      </c>
      <c r="AJ105" s="33" t="str">
        <f t="shared" si="55"/>
        <v/>
      </c>
      <c r="AK105" s="62" t="str">
        <f>IF(Parameters!B$5="Percentile", IF(AJ105&lt;Parameters!C$5, "Y", "N"), IF(AI105&lt;Parameters!C$5, "Y", "N"))</f>
        <v>N</v>
      </c>
      <c r="AL105" s="33" t="str">
        <f>IF(C105="Yes", IF(Indicators!W105&lt;&gt;"", Indicators!W105, ""),"")</f>
        <v/>
      </c>
      <c r="AM105" s="33" t="str">
        <f t="shared" si="56"/>
        <v/>
      </c>
      <c r="AN105" s="33" t="str">
        <f>IF(AL105&lt;&gt;"", IF(Parameters!B$6="Percentile", IF(AM105&lt;Parameters!C$6, "Y", "N"), IF(AL105&lt;Parameters!C$6, "Y", "N")),"")</f>
        <v/>
      </c>
      <c r="AO105" s="47" t="str">
        <f t="shared" si="57"/>
        <v>N</v>
      </c>
      <c r="AQ105" s="33" t="str">
        <f>IF(C105="Yes", IF(Indicators!N105&lt;&gt;"", Indicators!N105,""),"")</f>
        <v/>
      </c>
      <c r="AR105" s="33" t="str">
        <f t="shared" si="58"/>
        <v/>
      </c>
      <c r="AS105" s="48" t="str">
        <f>IF(Parameters!B$7="Percentile", IF(AR105&lt;Parameters!C$7, "Y", "N"), IF(AQ105&lt;Parameters!C$7, "Y", "N"))</f>
        <v>N</v>
      </c>
      <c r="AU105" s="33">
        <f>IF(C105="Yes", IF(Indicators!X105&lt;&gt;"", Indicators!X105,""),"")</f>
        <v>20</v>
      </c>
      <c r="AV105" s="33">
        <f t="shared" si="59"/>
        <v>20.199999999999989</v>
      </c>
      <c r="AW105" s="48" t="str">
        <f>IF(Parameters!B$8="Percentile", IF(AV105&lt;Parameters!C$8, "Y", "N"), IF(AU105&gt;Parameters!C$8, "Y", "N"))</f>
        <v>N</v>
      </c>
      <c r="AY105" s="71" t="str">
        <f>IF(Indicators!F105&lt;&gt;"", IF(Indicators!F105&lt;Parameters!F$5, "Y", "N"), "")</f>
        <v/>
      </c>
      <c r="AZ105" s="71" t="str">
        <f>IF(Indicators!G105&lt;&gt;"", IF(Indicators!G105&lt;Parameters!G$5, "Y", "N"), "")</f>
        <v/>
      </c>
      <c r="BA105" s="71" t="str">
        <f>IF(Indicators!H105&lt;&gt;"", IF(Indicators!H105&lt;Parameters!H$5, "Y", "N"), "")</f>
        <v/>
      </c>
      <c r="BB105" s="71" t="str">
        <f>IF(Indicators!I105&lt;&gt;"", IF(Indicators!I105&lt;Parameters!I$5, "Y", "N"), "")</f>
        <v/>
      </c>
      <c r="BC105" s="71" t="str">
        <f>IF(Indicators!J105&lt;&gt;"", IF(Indicators!J105&lt;Parameters!J$5, "Y", "N"), "")</f>
        <v/>
      </c>
      <c r="BD105" s="71" t="str">
        <f>IF(Indicators!K105&lt;&gt;"", IF(Indicators!K105&lt;Parameters!K$5, "Y", "N"), "")</f>
        <v/>
      </c>
      <c r="BE105" s="71" t="str">
        <f>IF(Indicators!L105&lt;&gt;"", IF(Indicators!L105&lt;Parameters!L$5, "Y", "N"), "")</f>
        <v/>
      </c>
      <c r="BF105" s="71" t="str">
        <f>IF(Indicators!M105&lt;&gt;"", IF(Indicators!M105&lt;Parameters!M$5, "Y", "N"), "")</f>
        <v/>
      </c>
      <c r="BG105" s="29" t="str">
        <f>IF(Indicators!Q105&lt;&gt;"", IF(Indicators!Q105&lt;Parameters!H$6, "Y", "N"), "")</f>
        <v/>
      </c>
      <c r="BH105" s="29">
        <f t="shared" si="60"/>
        <v>0</v>
      </c>
      <c r="BI105" s="47" t="str">
        <f>IF(K105="No",IF(BH105&gt;=Parameters!C$12, "Y", "N"), "")</f>
        <v>N</v>
      </c>
      <c r="BK105" s="78" t="str">
        <f>IF(AND($BI105="Y", Indicators!O105&lt;&gt;""), _xlfn.PERCENTRANK.EXC(Indicators!O$2:O$210, Indicators!O105)*100, "")</f>
        <v/>
      </c>
      <c r="BL105" s="78" t="str">
        <f>IF(AND($BI105="Y", Indicators!P105&lt;&gt;""), _xlfn.PERCENTRANK.EXC(Indicators!P$2:P$210, Indicators!P105)*100, "")</f>
        <v/>
      </c>
      <c r="BM105" s="78" t="str">
        <f>IF(AND($BI105="Y", Indicators!Q105&lt;&gt;""), _xlfn.PERCENTRANK.EXC(Indicators!Q$2:Q$210, Indicators!Q105)*100, "")</f>
        <v/>
      </c>
      <c r="BN105" s="78" t="str">
        <f>IF(AND($BI105="Y", Indicators!R105&lt;&gt;""), _xlfn.PERCENTRANK.EXC(Indicators!R$2:R$210, Indicators!R105)*100, "")</f>
        <v/>
      </c>
      <c r="BO105" s="78" t="str">
        <f>IF(AND($BI105="Y", Indicators!S105&lt;&gt;""), _xlfn.PERCENTRANK.EXC(Indicators!S$2:S$210, Indicators!S105)*100, "")</f>
        <v/>
      </c>
      <c r="BP105" s="78" t="str">
        <f>IF(AND($BI105="Y", Indicators!T105&lt;&gt;""), _xlfn.PERCENTRANK.EXC(Indicators!T$2:T$210, Indicators!T105)*100, "")</f>
        <v/>
      </c>
      <c r="BQ105" s="78" t="str">
        <f>IF(AND($BI105="Y", Indicators!U105&lt;&gt;""), _xlfn.PERCENTRANK.EXC(Indicators!U$2:U$210, Indicators!U105)*100, "")</f>
        <v/>
      </c>
      <c r="BR105" s="78" t="str">
        <f>IF(AND($BI105="Y", Indicators!V105&lt;&gt;""), _xlfn.PERCENTRANK.EXC(Indicators!V$2:V$210, Indicators!V105)*100, "")</f>
        <v/>
      </c>
      <c r="BS105" s="81" t="str">
        <f t="shared" si="61"/>
        <v/>
      </c>
      <c r="BT105" s="84" t="str">
        <f>IF(BI105="Y", IF(BS105&gt;=Parameters!C$13, "Y", "N"), "")</f>
        <v/>
      </c>
      <c r="BU105" s="29"/>
      <c r="BV105" s="33" t="str">
        <f>IF(BT105="Y", Indicators!X105, "")</f>
        <v/>
      </c>
      <c r="BW105" s="47" t="str">
        <f>IF(BV105&lt;&gt;"", IF(BV105&gt;Parameters!C$14,"Y", "N"), "")</f>
        <v/>
      </c>
      <c r="BY105" s="72" t="str">
        <f>IF(Indicators!F105&lt;&gt;"", IF(Indicators!F105&lt;Parameters!F$18, "Y", "N"), "")</f>
        <v/>
      </c>
      <c r="BZ105" s="72" t="str">
        <f>IF(Indicators!G105&lt;&gt;"", IF(Indicators!G105&lt;Parameters!G$18, "Y", "N"), "")</f>
        <v/>
      </c>
      <c r="CA105" s="72" t="str">
        <f>IF(Indicators!H105&lt;&gt;"", IF(Indicators!H105&lt;Parameters!H$18, "Y", "N"), "")</f>
        <v/>
      </c>
      <c r="CB105" s="72" t="str">
        <f>IF(Indicators!I105&lt;&gt;"", IF(Indicators!I105&lt;Parameters!I$18, "Y", "N"), "")</f>
        <v/>
      </c>
      <c r="CC105" s="72" t="str">
        <f>IF(Indicators!J105&lt;&gt;"", IF(Indicators!J105&lt;Parameters!J$18, "Y", "N"), "")</f>
        <v/>
      </c>
      <c r="CD105" s="72" t="str">
        <f>IF(Indicators!K105&lt;&gt;"", IF(Indicators!K105&lt;Parameters!K$18, "Y", "N"), "")</f>
        <v/>
      </c>
      <c r="CE105" s="72" t="str">
        <f>IF(Indicators!L105&lt;&gt;"", IF(Indicators!L105&lt;Parameters!L$18, "Y", "N"), "")</f>
        <v/>
      </c>
      <c r="CF105" s="72" t="str">
        <f>IF(Indicators!M105&lt;&gt;"", IF(Indicators!M105&lt;Parameters!M$18, "Y", "N"), "")</f>
        <v/>
      </c>
      <c r="CG105" s="29" t="str">
        <f>IF(Indicators!Q105&lt;&gt;"", IF(Indicators!Q105&lt;Parameters!H$19, "Y", "N"), "")</f>
        <v/>
      </c>
      <c r="CH105" s="29">
        <f t="shared" si="62"/>
        <v>0</v>
      </c>
      <c r="CI105" s="47" t="str">
        <f>IF(AND(K105="No",R105="No"),IF(CH105&gt;=Parameters!C$18, "Y", "N"), "")</f>
        <v>N</v>
      </c>
      <c r="CJ105" s="29"/>
      <c r="CK105" s="29" t="str">
        <f>IF(AND($CI105="Y", Indicators!O105&lt;&gt;""), IF(Indicators!O105&lt;Parameters!F$20, "Y", "N"),"")</f>
        <v/>
      </c>
      <c r="CL105" s="29" t="str">
        <f>IF(AND($CI105="Y", Indicators!P105&lt;&gt;""), IF(Indicators!P105&lt;Parameters!G$20, "Y", "N"),"")</f>
        <v/>
      </c>
      <c r="CM105" s="29" t="str">
        <f>IF(AND($CI105="Y", Indicators!Q105&lt;&gt;""), IF(Indicators!Q105&lt;Parameters!H$20, "Y", "N"),"")</f>
        <v/>
      </c>
      <c r="CN105" s="29" t="str">
        <f>IF(AND($CI105="Y", Indicators!R105&lt;&gt;""), IF(Indicators!R105&lt;Parameters!I$20, "Y", "N"),"")</f>
        <v/>
      </c>
      <c r="CO105" s="29" t="str">
        <f>IF(AND($CI105="Y", Indicators!S105&lt;&gt;""), IF(Indicators!S105&lt;Parameters!J$20, "Y", "N"),"")</f>
        <v/>
      </c>
      <c r="CP105" s="29" t="str">
        <f>IF(AND($CI105="Y", Indicators!T105&lt;&gt;""), IF(Indicators!T105&lt;Parameters!K$20, "Y", "N"),"")</f>
        <v/>
      </c>
      <c r="CQ105" s="29" t="str">
        <f>IF(AND($CI105="Y", Indicators!U105&lt;&gt;""), IF(Indicators!U105&lt;Parameters!L$20, "Y", "N"),"")</f>
        <v/>
      </c>
      <c r="CR105" s="29" t="str">
        <f>IF(AND($CI105="Y", Indicators!V105&lt;&gt;""), IF(Indicators!V105&lt;Parameters!M$20, "Y", "N"),"")</f>
        <v/>
      </c>
      <c r="CS105" s="81" t="str">
        <f t="shared" si="63"/>
        <v/>
      </c>
      <c r="CT105" s="84" t="str">
        <f>IF(CI105="Y", IF(CS105&gt;=Parameters!C$19, "Y", "N"), "")</f>
        <v/>
      </c>
      <c r="CU105" s="29" t="str">
        <f>IF($H105="Yes",#REF!, "")</f>
        <v/>
      </c>
      <c r="CV105" s="78" t="str">
        <f>IF(CT105="Y", Indicators!X105, "")</f>
        <v/>
      </c>
      <c r="CW105" s="34" t="str">
        <f>IF(CV105&lt;&gt;"",IF(CV105&gt;Parameters!C124,"Y","N"), "")</f>
        <v/>
      </c>
      <c r="CY105" s="33" t="str">
        <f>IF($K105="Yes", IF(Indicators!F105&lt;&gt;"", Indicators!F105, ""), "")</f>
        <v/>
      </c>
      <c r="CZ105" s="33" t="str">
        <f>IF($K105="Yes", IF(Indicators!G105&lt;&gt;"", Indicators!G105, ""), "")</f>
        <v/>
      </c>
      <c r="DA105" s="33" t="str">
        <f>IF($K105="Yes", IF(Indicators!H105&lt;&gt;"", Indicators!H105, ""), "")</f>
        <v/>
      </c>
      <c r="DB105" s="33" t="str">
        <f>IF($K105="Yes", IF(Indicators!I105&lt;&gt;"", Indicators!I105, ""), "")</f>
        <v/>
      </c>
      <c r="DC105" s="33" t="str">
        <f>IF($K105="Yes", IF(Indicators!J105&lt;&gt;"", Indicators!J105, ""), "")</f>
        <v/>
      </c>
      <c r="DD105" s="33" t="str">
        <f>IF($K105="Yes", IF(Indicators!K105&lt;&gt;"", Indicators!K105, ""), "")</f>
        <v/>
      </c>
      <c r="DE105" s="33" t="str">
        <f>IF($K105="Yes", IF(Indicators!L105&lt;&gt;"", Indicators!L105, ""), "")</f>
        <v/>
      </c>
      <c r="DF105" s="33" t="str">
        <f>IF($K105="Yes", IF(Indicators!M105&lt;&gt;"", Indicators!M105, ""), "")</f>
        <v/>
      </c>
      <c r="DH105" s="33" t="str">
        <f>IF($K105="Yes", IF(Indicators!W105&lt;&gt;"", Indicators!W105, ""), "")</f>
        <v/>
      </c>
      <c r="DJ105" s="33" t="str">
        <f>IF($K105="Yes", IF(Indicators!O105&lt;&gt;"", Indicators!O105, ""), "")</f>
        <v/>
      </c>
      <c r="DK105" s="33" t="str">
        <f>IF($K105="Yes", IF(Indicators!P105&lt;&gt;"", Indicators!P105, ""), "")</f>
        <v/>
      </c>
      <c r="DL105" s="33" t="str">
        <f>IF($K105="Yes", IF(Indicators!Q105&lt;&gt;"", Indicators!Q105, ""), "")</f>
        <v/>
      </c>
      <c r="DM105" s="33" t="str">
        <f>IF($K105="Yes", IF(Indicators!R105&lt;&gt;"", Indicators!R105, ""), "")</f>
        <v/>
      </c>
      <c r="DN105" s="33" t="str">
        <f>IF($K105="Yes", IF(Indicators!S105&lt;&gt;"", Indicators!S105, ""), "")</f>
        <v/>
      </c>
      <c r="DO105" s="33" t="str">
        <f>IF($K105="Yes", IF(Indicators!T105&lt;&gt;"", Indicators!T105, ""), "")</f>
        <v/>
      </c>
      <c r="DP105" s="33" t="str">
        <f>IF($K105="Yes", IF(Indicators!U105&lt;&gt;"", Indicators!U105, ""), "")</f>
        <v/>
      </c>
      <c r="DQ105" s="33" t="str">
        <f>IF($K105="Yes", IF(Indicators!V105&lt;&gt;"", Indicators!V105, ""), "")</f>
        <v/>
      </c>
      <c r="DS105" s="29" t="str">
        <f>IF($K105="Yes", IF(Indicators!X105&lt;&gt;"", Indicators!X105, ""), "")</f>
        <v/>
      </c>
    </row>
    <row r="106" spans="1:123" x14ac:dyDescent="0.25">
      <c r="A106" s="56" t="str">
        <f>Indicators!A106</f>
        <v>District1024</v>
      </c>
      <c r="B106" s="56" t="str">
        <f>Indicators!B106</f>
        <v>School 6</v>
      </c>
      <c r="C106" s="57" t="str">
        <f>Indicators!D106</f>
        <v>Yes</v>
      </c>
      <c r="D106" s="64">
        <f>IF(AK106="Y", IF(Parameters!B$5="Percentile", Identification!AJ106,Identification!AI106), "")</f>
        <v>31.2903226</v>
      </c>
      <c r="E106" s="64" t="str">
        <f>IF(AN106="Y", IF(Parameters!B$6="Percentile", AM106, AL106), "")</f>
        <v/>
      </c>
      <c r="F106" s="57" t="str">
        <f t="shared" si="32"/>
        <v>Y</v>
      </c>
      <c r="G106" s="64">
        <f>IF(AND(F106="Y", AS106="Y"), IF(Parameters!B$7="Percentile", AR106,AQ106), "")</f>
        <v>15.7</v>
      </c>
      <c r="H106" s="57" t="str">
        <f t="shared" si="33"/>
        <v>Y</v>
      </c>
      <c r="I106" s="64">
        <f>IF(AND(H106="Y", AW106="Y"), IF(Parameters!B$7="Percentile", AV106,AU106), "")</f>
        <v>9.3999999999999915</v>
      </c>
      <c r="J106" s="65" t="str">
        <f t="shared" si="34"/>
        <v>Y</v>
      </c>
      <c r="K106" s="57" t="str">
        <f t="shared" si="35"/>
        <v>Yes</v>
      </c>
      <c r="L106" s="87" t="str">
        <f t="shared" si="36"/>
        <v/>
      </c>
      <c r="M106" s="57" t="str">
        <f>Identification!BI106</f>
        <v/>
      </c>
      <c r="N106" s="87" t="str">
        <f t="shared" si="37"/>
        <v/>
      </c>
      <c r="O106" s="88" t="str">
        <f t="shared" si="38"/>
        <v/>
      </c>
      <c r="P106" s="57" t="str">
        <f t="shared" si="39"/>
        <v/>
      </c>
      <c r="Q106" s="57" t="str">
        <f t="shared" si="40"/>
        <v/>
      </c>
      <c r="R106" s="57" t="str">
        <f t="shared" si="41"/>
        <v>No</v>
      </c>
      <c r="S106" s="57" t="str">
        <f t="shared" si="42"/>
        <v/>
      </c>
      <c r="T106" s="57" t="str">
        <f t="shared" si="43"/>
        <v/>
      </c>
      <c r="U106" s="57" t="str">
        <f t="shared" si="44"/>
        <v/>
      </c>
      <c r="V106" s="88" t="str">
        <f t="shared" si="45"/>
        <v/>
      </c>
      <c r="W106" s="57" t="str">
        <f t="shared" si="46"/>
        <v/>
      </c>
      <c r="X106" s="91" t="str">
        <f t="shared" si="47"/>
        <v/>
      </c>
      <c r="Y106" s="58" t="str">
        <f t="shared" si="48"/>
        <v>No</v>
      </c>
      <c r="AA106" s="29" t="str">
        <f t="shared" si="49"/>
        <v>Yes</v>
      </c>
      <c r="AB106" s="29" t="str">
        <f t="shared" si="50"/>
        <v>No</v>
      </c>
      <c r="AC106" s="29" t="str">
        <f t="shared" si="51"/>
        <v>No</v>
      </c>
      <c r="AE106" s="29" t="str">
        <f t="shared" si="52"/>
        <v/>
      </c>
      <c r="AF106" s="29" t="str">
        <f t="shared" si="53"/>
        <v/>
      </c>
      <c r="AG106" s="29" t="str">
        <f t="shared" si="54"/>
        <v/>
      </c>
      <c r="AI106" s="33">
        <f>IF(C106="Yes",IF(Indicators!E106&lt;&gt;"", Indicators!E106,""),"")</f>
        <v>31.2903226</v>
      </c>
      <c r="AJ106" s="33">
        <f t="shared" si="55"/>
        <v>14.2</v>
      </c>
      <c r="AK106" s="62" t="str">
        <f>IF(Parameters!B$5="Percentile", IF(AJ106&lt;Parameters!C$5, "Y", "N"), IF(AI106&lt;Parameters!C$5, "Y", "N"))</f>
        <v>Y</v>
      </c>
      <c r="AL106" s="33" t="str">
        <f>IF(C106="Yes", IF(Indicators!W106&lt;&gt;"", Indicators!W106, ""),"")</f>
        <v/>
      </c>
      <c r="AM106" s="33" t="str">
        <f t="shared" si="56"/>
        <v/>
      </c>
      <c r="AN106" s="33" t="str">
        <f>IF(AL106&lt;&gt;"", IF(Parameters!B$6="Percentile", IF(AM106&lt;Parameters!C$6, "Y", "N"), IF(AL106&lt;Parameters!C$6, "Y", "N")),"")</f>
        <v/>
      </c>
      <c r="AO106" s="47" t="str">
        <f t="shared" si="57"/>
        <v>Y</v>
      </c>
      <c r="AQ106" s="33">
        <f>IF(C106="Yes", IF(Indicators!N106&lt;&gt;"", Indicators!N106,""),"")</f>
        <v>96.797152999999994</v>
      </c>
      <c r="AR106" s="33">
        <f t="shared" si="58"/>
        <v>15.7</v>
      </c>
      <c r="AS106" s="48" t="str">
        <f>IF(Parameters!B$7="Percentile", IF(AR106&lt;Parameters!C$7, "Y", "N"), IF(AQ106&lt;Parameters!C$7, "Y", "N"))</f>
        <v>Y</v>
      </c>
      <c r="AU106" s="33">
        <f>IF(C106="Yes", IF(Indicators!X106&lt;&gt;"", Indicators!X106,""),"")</f>
        <v>23.81</v>
      </c>
      <c r="AV106" s="33">
        <f t="shared" si="59"/>
        <v>9.3999999999999915</v>
      </c>
      <c r="AW106" s="48" t="str">
        <f>IF(Parameters!B$8="Percentile", IF(AV106&lt;Parameters!C$8, "Y", "N"), IF(AU106&gt;Parameters!C$8, "Y", "N"))</f>
        <v>Y</v>
      </c>
      <c r="AY106" s="71" t="str">
        <f>IF(Indicators!F106&lt;&gt;"", IF(Indicators!F106&lt;Parameters!F$5, "Y", "N"), "")</f>
        <v>Y</v>
      </c>
      <c r="AZ106" s="71" t="str">
        <f>IF(Indicators!G106&lt;&gt;"", IF(Indicators!G106&lt;Parameters!G$5, "Y", "N"), "")</f>
        <v>Y</v>
      </c>
      <c r="BA106" s="71" t="str">
        <f>IF(Indicators!H106&lt;&gt;"", IF(Indicators!H106&lt;Parameters!H$5, "Y", "N"), "")</f>
        <v/>
      </c>
      <c r="BB106" s="71" t="str">
        <f>IF(Indicators!I106&lt;&gt;"", IF(Indicators!I106&lt;Parameters!I$5, "Y", "N"), "")</f>
        <v/>
      </c>
      <c r="BC106" s="71" t="str">
        <f>IF(Indicators!J106&lt;&gt;"", IF(Indicators!J106&lt;Parameters!J$5, "Y", "N"), "")</f>
        <v/>
      </c>
      <c r="BD106" s="71" t="str">
        <f>IF(Indicators!K106&lt;&gt;"", IF(Indicators!K106&lt;Parameters!K$5, "Y", "N"), "")</f>
        <v/>
      </c>
      <c r="BE106" s="71" t="str">
        <f>IF(Indicators!L106&lt;&gt;"", IF(Indicators!L106&lt;Parameters!L$5, "Y", "N"), "")</f>
        <v/>
      </c>
      <c r="BF106" s="71" t="str">
        <f>IF(Indicators!M106&lt;&gt;"", IF(Indicators!M106&lt;Parameters!M$5, "Y", "N"), "")</f>
        <v>Y</v>
      </c>
      <c r="BG106" s="29" t="str">
        <f>IF(Indicators!Q106&lt;&gt;"", IF(Indicators!Q106&lt;Parameters!H$6, "Y", "N"), "")</f>
        <v/>
      </c>
      <c r="BH106" s="29">
        <f t="shared" si="60"/>
        <v>3</v>
      </c>
      <c r="BI106" s="47" t="str">
        <f>IF(K106="No",IF(BH106&gt;=Parameters!C$12, "Y", "N"), "")</f>
        <v/>
      </c>
      <c r="BK106" s="78" t="str">
        <f>IF(AND($BI106="Y", Indicators!O106&lt;&gt;""), _xlfn.PERCENTRANK.EXC(Indicators!O$2:O$210, Indicators!O106)*100, "")</f>
        <v/>
      </c>
      <c r="BL106" s="78" t="str">
        <f>IF(AND($BI106="Y", Indicators!P106&lt;&gt;""), _xlfn.PERCENTRANK.EXC(Indicators!P$2:P$210, Indicators!P106)*100, "")</f>
        <v/>
      </c>
      <c r="BM106" s="78" t="str">
        <f>IF(AND($BI106="Y", Indicators!Q106&lt;&gt;""), _xlfn.PERCENTRANK.EXC(Indicators!Q$2:Q$210, Indicators!Q106)*100, "")</f>
        <v/>
      </c>
      <c r="BN106" s="78" t="str">
        <f>IF(AND($BI106="Y", Indicators!R106&lt;&gt;""), _xlfn.PERCENTRANK.EXC(Indicators!R$2:R$210, Indicators!R106)*100, "")</f>
        <v/>
      </c>
      <c r="BO106" s="78" t="str">
        <f>IF(AND($BI106="Y", Indicators!S106&lt;&gt;""), _xlfn.PERCENTRANK.EXC(Indicators!S$2:S$210, Indicators!S106)*100, "")</f>
        <v/>
      </c>
      <c r="BP106" s="78" t="str">
        <f>IF(AND($BI106="Y", Indicators!T106&lt;&gt;""), _xlfn.PERCENTRANK.EXC(Indicators!T$2:T$210, Indicators!T106)*100, "")</f>
        <v/>
      </c>
      <c r="BQ106" s="78" t="str">
        <f>IF(AND($BI106="Y", Indicators!U106&lt;&gt;""), _xlfn.PERCENTRANK.EXC(Indicators!U$2:U$210, Indicators!U106)*100, "")</f>
        <v/>
      </c>
      <c r="BR106" s="78" t="str">
        <f>IF(AND($BI106="Y", Indicators!V106&lt;&gt;""), _xlfn.PERCENTRANK.EXC(Indicators!V$2:V$210, Indicators!V106)*100, "")</f>
        <v/>
      </c>
      <c r="BS106" s="81" t="str">
        <f t="shared" si="61"/>
        <v/>
      </c>
      <c r="BT106" s="84" t="str">
        <f>IF(BI106="Y", IF(BS106&gt;=Parameters!C$13, "Y", "N"), "")</f>
        <v/>
      </c>
      <c r="BU106" s="29"/>
      <c r="BV106" s="33" t="str">
        <f>IF(BT106="Y", Indicators!X106, "")</f>
        <v/>
      </c>
      <c r="BW106" s="47" t="str">
        <f>IF(BV106&lt;&gt;"", IF(BV106&gt;Parameters!C$14,"Y", "N"), "")</f>
        <v/>
      </c>
      <c r="BY106" s="72" t="str">
        <f>IF(Indicators!F106&lt;&gt;"", IF(Indicators!F106&lt;Parameters!F$18, "Y", "N"), "")</f>
        <v>N</v>
      </c>
      <c r="BZ106" s="72" t="str">
        <f>IF(Indicators!G106&lt;&gt;"", IF(Indicators!G106&lt;Parameters!G$18, "Y", "N"), "")</f>
        <v>Y</v>
      </c>
      <c r="CA106" s="72" t="str">
        <f>IF(Indicators!H106&lt;&gt;"", IF(Indicators!H106&lt;Parameters!H$18, "Y", "N"), "")</f>
        <v/>
      </c>
      <c r="CB106" s="72" t="str">
        <f>IF(Indicators!I106&lt;&gt;"", IF(Indicators!I106&lt;Parameters!I$18, "Y", "N"), "")</f>
        <v/>
      </c>
      <c r="CC106" s="72" t="str">
        <f>IF(Indicators!J106&lt;&gt;"", IF(Indicators!J106&lt;Parameters!J$18, "Y", "N"), "")</f>
        <v/>
      </c>
      <c r="CD106" s="72" t="str">
        <f>IF(Indicators!K106&lt;&gt;"", IF(Indicators!K106&lt;Parameters!K$18, "Y", "N"), "")</f>
        <v/>
      </c>
      <c r="CE106" s="72" t="str">
        <f>IF(Indicators!L106&lt;&gt;"", IF(Indicators!L106&lt;Parameters!L$18, "Y", "N"), "")</f>
        <v/>
      </c>
      <c r="CF106" s="72" t="str">
        <f>IF(Indicators!M106&lt;&gt;"", IF(Indicators!M106&lt;Parameters!M$18, "Y", "N"), "")</f>
        <v>Y</v>
      </c>
      <c r="CG106" s="29" t="str">
        <f>IF(Indicators!Q106&lt;&gt;"", IF(Indicators!Q106&lt;Parameters!H$19, "Y", "N"), "")</f>
        <v/>
      </c>
      <c r="CH106" s="29">
        <f t="shared" si="62"/>
        <v>2</v>
      </c>
      <c r="CI106" s="47" t="str">
        <f>IF(AND(K106="No",R106="No"),IF(CH106&gt;=Parameters!C$18, "Y", "N"), "")</f>
        <v/>
      </c>
      <c r="CJ106" s="29"/>
      <c r="CK106" s="29" t="str">
        <f>IF(AND($CI106="Y", Indicators!O106&lt;&gt;""), IF(Indicators!O106&lt;Parameters!F$20, "Y", "N"),"")</f>
        <v/>
      </c>
      <c r="CL106" s="29" t="str">
        <f>IF(AND($CI106="Y", Indicators!P106&lt;&gt;""), IF(Indicators!P106&lt;Parameters!G$20, "Y", "N"),"")</f>
        <v/>
      </c>
      <c r="CM106" s="29" t="str">
        <f>IF(AND($CI106="Y", Indicators!Q106&lt;&gt;""), IF(Indicators!Q106&lt;Parameters!H$20, "Y", "N"),"")</f>
        <v/>
      </c>
      <c r="CN106" s="29" t="str">
        <f>IF(AND($CI106="Y", Indicators!R106&lt;&gt;""), IF(Indicators!R106&lt;Parameters!I$20, "Y", "N"),"")</f>
        <v/>
      </c>
      <c r="CO106" s="29" t="str">
        <f>IF(AND($CI106="Y", Indicators!S106&lt;&gt;""), IF(Indicators!S106&lt;Parameters!J$20, "Y", "N"),"")</f>
        <v/>
      </c>
      <c r="CP106" s="29" t="str">
        <f>IF(AND($CI106="Y", Indicators!T106&lt;&gt;""), IF(Indicators!T106&lt;Parameters!K$20, "Y", "N"),"")</f>
        <v/>
      </c>
      <c r="CQ106" s="29" t="str">
        <f>IF(AND($CI106="Y", Indicators!U106&lt;&gt;""), IF(Indicators!U106&lt;Parameters!L$20, "Y", "N"),"")</f>
        <v/>
      </c>
      <c r="CR106" s="29" t="str">
        <f>IF(AND($CI106="Y", Indicators!V106&lt;&gt;""), IF(Indicators!V106&lt;Parameters!M$20, "Y", "N"),"")</f>
        <v/>
      </c>
      <c r="CS106" s="81" t="str">
        <f t="shared" si="63"/>
        <v/>
      </c>
      <c r="CT106" s="84" t="str">
        <f>IF(CI106="Y", IF(CS106&gt;=Parameters!C$19, "Y", "N"), "")</f>
        <v/>
      </c>
      <c r="CU106" s="29" t="str">
        <f>IF($H106="Yes",#REF!, "")</f>
        <v/>
      </c>
      <c r="CV106" s="78" t="str">
        <f>IF(CT106="Y", Indicators!X106, "")</f>
        <v/>
      </c>
      <c r="CW106" s="34" t="str">
        <f>IF(CV106&lt;&gt;"",IF(CV106&gt;Parameters!C125,"Y","N"), "")</f>
        <v/>
      </c>
      <c r="CY106" s="33">
        <f>IF($K106="Yes", IF(Indicators!F106&lt;&gt;"", Indicators!F106, ""), "")</f>
        <v>26.213592200000001</v>
      </c>
      <c r="CZ106" s="33">
        <f>IF($K106="Yes", IF(Indicators!G106&lt;&gt;"", Indicators!G106, ""), "")</f>
        <v>4.5454545</v>
      </c>
      <c r="DA106" s="33" t="str">
        <f>IF($K106="Yes", IF(Indicators!H106&lt;&gt;"", Indicators!H106, ""), "")</f>
        <v/>
      </c>
      <c r="DB106" s="33" t="str">
        <f>IF($K106="Yes", IF(Indicators!I106&lt;&gt;"", Indicators!I106, ""), "")</f>
        <v/>
      </c>
      <c r="DC106" s="33" t="str">
        <f>IF($K106="Yes", IF(Indicators!J106&lt;&gt;"", Indicators!J106, ""), "")</f>
        <v/>
      </c>
      <c r="DD106" s="33" t="str">
        <f>IF($K106="Yes", IF(Indicators!K106&lt;&gt;"", Indicators!K106, ""), "")</f>
        <v/>
      </c>
      <c r="DE106" s="33" t="str">
        <f>IF($K106="Yes", IF(Indicators!L106&lt;&gt;"", Indicators!L106, ""), "")</f>
        <v/>
      </c>
      <c r="DF106" s="33">
        <f>IF($K106="Yes", IF(Indicators!M106&lt;&gt;"", Indicators!M106, ""), "")</f>
        <v>30.357142899999999</v>
      </c>
      <c r="DH106" s="33" t="str">
        <f>IF($K106="Yes", IF(Indicators!W106&lt;&gt;"", Indicators!W106, ""), "")</f>
        <v/>
      </c>
      <c r="DJ106" s="33">
        <f>IF($K106="Yes", IF(Indicators!O106&lt;&gt;"", Indicators!O106, ""), "")</f>
        <v>97.604790399999999</v>
      </c>
      <c r="DK106" s="33">
        <f>IF($K106="Yes", IF(Indicators!P106&lt;&gt;"", Indicators!P106, ""), "")</f>
        <v>70.238095200000004</v>
      </c>
      <c r="DL106" s="33" t="str">
        <f>IF($K106="Yes", IF(Indicators!Q106&lt;&gt;"", Indicators!Q106, ""), "")</f>
        <v/>
      </c>
      <c r="DM106" s="33" t="str">
        <f>IF($K106="Yes", IF(Indicators!R106&lt;&gt;"", Indicators!R106, ""), "")</f>
        <v/>
      </c>
      <c r="DN106" s="33" t="str">
        <f>IF($K106="Yes", IF(Indicators!S106&lt;&gt;"", Indicators!S106, ""), "")</f>
        <v/>
      </c>
      <c r="DO106" s="33" t="str">
        <f>IF($K106="Yes", IF(Indicators!T106&lt;&gt;"", Indicators!T106, ""), "")</f>
        <v/>
      </c>
      <c r="DP106" s="33" t="str">
        <f>IF($K106="Yes", IF(Indicators!U106&lt;&gt;"", Indicators!U106, ""), "")</f>
        <v/>
      </c>
      <c r="DQ106" s="33">
        <f>IF($K106="Yes", IF(Indicators!V106&lt;&gt;"", Indicators!V106, ""), "")</f>
        <v>95.617529899999994</v>
      </c>
      <c r="DS106" s="29">
        <f>IF($K106="Yes", IF(Indicators!X106&lt;&gt;"", Indicators!X106, ""), "")</f>
        <v>23.81</v>
      </c>
    </row>
    <row r="107" spans="1:123" x14ac:dyDescent="0.25">
      <c r="A107" s="56" t="str">
        <f>Indicators!A107</f>
        <v>District1025</v>
      </c>
      <c r="B107" s="56" t="str">
        <f>Indicators!B107</f>
        <v>School 1</v>
      </c>
      <c r="C107" s="57" t="str">
        <f>Indicators!D107</f>
        <v>Yes</v>
      </c>
      <c r="D107" s="64">
        <f>IF(AK107="Y", IF(Parameters!B$5="Percentile", Identification!AJ107,Identification!AI107), "")</f>
        <v>36.111111100000002</v>
      </c>
      <c r="E107" s="64" t="str">
        <f>IF(AN107="Y", IF(Parameters!B$6="Percentile", AM107, AL107), "")</f>
        <v/>
      </c>
      <c r="F107" s="57" t="str">
        <f t="shared" si="32"/>
        <v>Y</v>
      </c>
      <c r="G107" s="64" t="str">
        <f>IF(AND(F107="Y", AS107="Y"), IF(Parameters!B$7="Percentile", AR107,AQ107), "")</f>
        <v/>
      </c>
      <c r="H107" s="57" t="str">
        <f t="shared" si="33"/>
        <v>N</v>
      </c>
      <c r="I107" s="64" t="str">
        <f>IF(AND(H107="Y", AW107="Y"), IF(Parameters!B$7="Percentile", AV107,AU107), "")</f>
        <v/>
      </c>
      <c r="J107" s="65" t="str">
        <f t="shared" si="34"/>
        <v/>
      </c>
      <c r="K107" s="57" t="str">
        <f t="shared" si="35"/>
        <v>No</v>
      </c>
      <c r="L107" s="87" t="str">
        <f t="shared" si="36"/>
        <v/>
      </c>
      <c r="M107" s="57" t="str">
        <f>Identification!BI107</f>
        <v>N</v>
      </c>
      <c r="N107" s="87" t="str">
        <f t="shared" si="37"/>
        <v/>
      </c>
      <c r="O107" s="88" t="str">
        <f t="shared" si="38"/>
        <v/>
      </c>
      <c r="P107" s="57" t="str">
        <f t="shared" si="39"/>
        <v/>
      </c>
      <c r="Q107" s="57" t="str">
        <f t="shared" si="40"/>
        <v/>
      </c>
      <c r="R107" s="57" t="str">
        <f t="shared" si="41"/>
        <v>No</v>
      </c>
      <c r="S107" s="57" t="str">
        <f t="shared" si="42"/>
        <v/>
      </c>
      <c r="T107" s="57" t="str">
        <f t="shared" si="43"/>
        <v>N</v>
      </c>
      <c r="U107" s="57" t="str">
        <f t="shared" si="44"/>
        <v/>
      </c>
      <c r="V107" s="88" t="str">
        <f t="shared" si="45"/>
        <v/>
      </c>
      <c r="W107" s="57" t="str">
        <f t="shared" si="46"/>
        <v/>
      </c>
      <c r="X107" s="91" t="str">
        <f t="shared" si="47"/>
        <v/>
      </c>
      <c r="Y107" s="58" t="str">
        <f t="shared" si="48"/>
        <v>No</v>
      </c>
      <c r="AA107" s="29" t="str">
        <f t="shared" si="49"/>
        <v>No</v>
      </c>
      <c r="AB107" s="29" t="str">
        <f t="shared" si="50"/>
        <v>No</v>
      </c>
      <c r="AC107" s="29" t="str">
        <f t="shared" si="51"/>
        <v>No</v>
      </c>
      <c r="AE107" s="29" t="str">
        <f t="shared" si="52"/>
        <v/>
      </c>
      <c r="AF107" s="29" t="str">
        <f t="shared" si="53"/>
        <v/>
      </c>
      <c r="AG107" s="29" t="str">
        <f t="shared" si="54"/>
        <v/>
      </c>
      <c r="AI107" s="33">
        <f>IF(C107="Yes",IF(Indicators!E107&lt;&gt;"", Indicators!E107,""),"")</f>
        <v>36.111111100000002</v>
      </c>
      <c r="AJ107" s="33">
        <f t="shared" si="55"/>
        <v>23.799999999999997</v>
      </c>
      <c r="AK107" s="62" t="str">
        <f>IF(Parameters!B$5="Percentile", IF(AJ107&lt;Parameters!C$5, "Y", "N"), IF(AI107&lt;Parameters!C$5, "Y", "N"))</f>
        <v>Y</v>
      </c>
      <c r="AL107" s="33" t="str">
        <f>IF(C107="Yes", IF(Indicators!W107&lt;&gt;"", Indicators!W107, ""),"")</f>
        <v/>
      </c>
      <c r="AM107" s="33" t="str">
        <f t="shared" si="56"/>
        <v/>
      </c>
      <c r="AN107" s="33" t="str">
        <f>IF(AL107&lt;&gt;"", IF(Parameters!B$6="Percentile", IF(AM107&lt;Parameters!C$6, "Y", "N"), IF(AL107&lt;Parameters!C$6, "Y", "N")),"")</f>
        <v/>
      </c>
      <c r="AO107" s="47" t="str">
        <f t="shared" si="57"/>
        <v>Y</v>
      </c>
      <c r="AQ107" s="33">
        <f>IF(C107="Yes", IF(Indicators!N107&lt;&gt;"", Indicators!N107,""),"")</f>
        <v>107.29166669999999</v>
      </c>
      <c r="AR107" s="33">
        <f t="shared" si="58"/>
        <v>41</v>
      </c>
      <c r="AS107" s="48" t="str">
        <f>IF(Parameters!B$7="Percentile", IF(AR107&lt;Parameters!C$7, "Y", "N"), IF(AQ107&lt;Parameters!C$7, "Y", "N"))</f>
        <v>N</v>
      </c>
      <c r="AU107" s="33">
        <f>IF(C107="Yes", IF(Indicators!X107&lt;&gt;"", Indicators!X107,""),"")</f>
        <v>19.670000000000002</v>
      </c>
      <c r="AV107" s="33">
        <f t="shared" si="59"/>
        <v>22.200000000000003</v>
      </c>
      <c r="AW107" s="48" t="str">
        <f>IF(Parameters!B$8="Percentile", IF(AV107&lt;Parameters!C$8, "Y", "N"), IF(AU107&gt;Parameters!C$8, "Y", "N"))</f>
        <v>N</v>
      </c>
      <c r="AY107" s="71" t="str">
        <f>IF(Indicators!F107&lt;&gt;"", IF(Indicators!F107&lt;Parameters!F$5, "Y", "N"), "")</f>
        <v>N</v>
      </c>
      <c r="AZ107" s="71" t="str">
        <f>IF(Indicators!G107&lt;&gt;"", IF(Indicators!G107&lt;Parameters!G$5, "Y", "N"), "")</f>
        <v/>
      </c>
      <c r="BA107" s="71" t="str">
        <f>IF(Indicators!H107&lt;&gt;"", IF(Indicators!H107&lt;Parameters!H$5, "Y", "N"), "")</f>
        <v/>
      </c>
      <c r="BB107" s="71" t="str">
        <f>IF(Indicators!I107&lt;&gt;"", IF(Indicators!I107&lt;Parameters!I$5, "Y", "N"), "")</f>
        <v/>
      </c>
      <c r="BC107" s="71" t="str">
        <f>IF(Indicators!J107&lt;&gt;"", IF(Indicators!J107&lt;Parameters!J$5, "Y", "N"), "")</f>
        <v/>
      </c>
      <c r="BD107" s="71" t="str">
        <f>IF(Indicators!K107&lt;&gt;"", IF(Indicators!K107&lt;Parameters!K$5, "Y", "N"), "")</f>
        <v/>
      </c>
      <c r="BE107" s="71" t="str">
        <f>IF(Indicators!L107&lt;&gt;"", IF(Indicators!L107&lt;Parameters!L$5, "Y", "N"), "")</f>
        <v/>
      </c>
      <c r="BF107" s="71" t="str">
        <f>IF(Indicators!M107&lt;&gt;"", IF(Indicators!M107&lt;Parameters!M$5, "Y", "N"), "")</f>
        <v>Y</v>
      </c>
      <c r="BG107" s="29" t="str">
        <f>IF(Indicators!Q107&lt;&gt;"", IF(Indicators!Q107&lt;Parameters!H$6, "Y", "N"), "")</f>
        <v/>
      </c>
      <c r="BH107" s="29">
        <f t="shared" si="60"/>
        <v>1</v>
      </c>
      <c r="BI107" s="47" t="str">
        <f>IF(K107="No",IF(BH107&gt;=Parameters!C$12, "Y", "N"), "")</f>
        <v>N</v>
      </c>
      <c r="BK107" s="78" t="str">
        <f>IF(AND($BI107="Y", Indicators!O107&lt;&gt;""), _xlfn.PERCENTRANK.EXC(Indicators!O$2:O$210, Indicators!O107)*100, "")</f>
        <v/>
      </c>
      <c r="BL107" s="78" t="str">
        <f>IF(AND($BI107="Y", Indicators!P107&lt;&gt;""), _xlfn.PERCENTRANK.EXC(Indicators!P$2:P$210, Indicators!P107)*100, "")</f>
        <v/>
      </c>
      <c r="BM107" s="78" t="str">
        <f>IF(AND($BI107="Y", Indicators!Q107&lt;&gt;""), _xlfn.PERCENTRANK.EXC(Indicators!Q$2:Q$210, Indicators!Q107)*100, "")</f>
        <v/>
      </c>
      <c r="BN107" s="78" t="str">
        <f>IF(AND($BI107="Y", Indicators!R107&lt;&gt;""), _xlfn.PERCENTRANK.EXC(Indicators!R$2:R$210, Indicators!R107)*100, "")</f>
        <v/>
      </c>
      <c r="BO107" s="78" t="str">
        <f>IF(AND($BI107="Y", Indicators!S107&lt;&gt;""), _xlfn.PERCENTRANK.EXC(Indicators!S$2:S$210, Indicators!S107)*100, "")</f>
        <v/>
      </c>
      <c r="BP107" s="78" t="str">
        <f>IF(AND($BI107="Y", Indicators!T107&lt;&gt;""), _xlfn.PERCENTRANK.EXC(Indicators!T$2:T$210, Indicators!T107)*100, "")</f>
        <v/>
      </c>
      <c r="BQ107" s="78" t="str">
        <f>IF(AND($BI107="Y", Indicators!U107&lt;&gt;""), _xlfn.PERCENTRANK.EXC(Indicators!U$2:U$210, Indicators!U107)*100, "")</f>
        <v/>
      </c>
      <c r="BR107" s="78" t="str">
        <f>IF(AND($BI107="Y", Indicators!V107&lt;&gt;""), _xlfn.PERCENTRANK.EXC(Indicators!V$2:V$210, Indicators!V107)*100, "")</f>
        <v/>
      </c>
      <c r="BS107" s="81" t="str">
        <f t="shared" si="61"/>
        <v/>
      </c>
      <c r="BT107" s="84" t="str">
        <f>IF(BI107="Y", IF(BS107&gt;=Parameters!C$13, "Y", "N"), "")</f>
        <v/>
      </c>
      <c r="BU107" s="29"/>
      <c r="BV107" s="33" t="str">
        <f>IF(BT107="Y", Indicators!X107, "")</f>
        <v/>
      </c>
      <c r="BW107" s="47" t="str">
        <f>IF(BV107&lt;&gt;"", IF(BV107&gt;Parameters!C$14,"Y", "N"), "")</f>
        <v/>
      </c>
      <c r="BY107" s="72" t="str">
        <f>IF(Indicators!F107&lt;&gt;"", IF(Indicators!F107&lt;Parameters!F$18, "Y", "N"), "")</f>
        <v>N</v>
      </c>
      <c r="BZ107" s="72" t="str">
        <f>IF(Indicators!G107&lt;&gt;"", IF(Indicators!G107&lt;Parameters!G$18, "Y", "N"), "")</f>
        <v/>
      </c>
      <c r="CA107" s="72" t="str">
        <f>IF(Indicators!H107&lt;&gt;"", IF(Indicators!H107&lt;Parameters!H$18, "Y", "N"), "")</f>
        <v/>
      </c>
      <c r="CB107" s="72" t="str">
        <f>IF(Indicators!I107&lt;&gt;"", IF(Indicators!I107&lt;Parameters!I$18, "Y", "N"), "")</f>
        <v/>
      </c>
      <c r="CC107" s="72" t="str">
        <f>IF(Indicators!J107&lt;&gt;"", IF(Indicators!J107&lt;Parameters!J$18, "Y", "N"), "")</f>
        <v/>
      </c>
      <c r="CD107" s="72" t="str">
        <f>IF(Indicators!K107&lt;&gt;"", IF(Indicators!K107&lt;Parameters!K$18, "Y", "N"), "")</f>
        <v/>
      </c>
      <c r="CE107" s="72" t="str">
        <f>IF(Indicators!L107&lt;&gt;"", IF(Indicators!L107&lt;Parameters!L$18, "Y", "N"), "")</f>
        <v/>
      </c>
      <c r="CF107" s="72" t="str">
        <f>IF(Indicators!M107&lt;&gt;"", IF(Indicators!M107&lt;Parameters!M$18, "Y", "N"), "")</f>
        <v>Y</v>
      </c>
      <c r="CG107" s="29" t="str">
        <f>IF(Indicators!Q107&lt;&gt;"", IF(Indicators!Q107&lt;Parameters!H$19, "Y", "N"), "")</f>
        <v/>
      </c>
      <c r="CH107" s="29">
        <f t="shared" si="62"/>
        <v>1</v>
      </c>
      <c r="CI107" s="47" t="str">
        <f>IF(AND(K107="No",R107="No"),IF(CH107&gt;=Parameters!C$18, "Y", "N"), "")</f>
        <v>N</v>
      </c>
      <c r="CJ107" s="29"/>
      <c r="CK107" s="29" t="str">
        <f>IF(AND($CI107="Y", Indicators!O107&lt;&gt;""), IF(Indicators!O107&lt;Parameters!F$20, "Y", "N"),"")</f>
        <v/>
      </c>
      <c r="CL107" s="29" t="str">
        <f>IF(AND($CI107="Y", Indicators!P107&lt;&gt;""), IF(Indicators!P107&lt;Parameters!G$20, "Y", "N"),"")</f>
        <v/>
      </c>
      <c r="CM107" s="29" t="str">
        <f>IF(AND($CI107="Y", Indicators!Q107&lt;&gt;""), IF(Indicators!Q107&lt;Parameters!H$20, "Y", "N"),"")</f>
        <v/>
      </c>
      <c r="CN107" s="29" t="str">
        <f>IF(AND($CI107="Y", Indicators!R107&lt;&gt;""), IF(Indicators!R107&lt;Parameters!I$20, "Y", "N"),"")</f>
        <v/>
      </c>
      <c r="CO107" s="29" t="str">
        <f>IF(AND($CI107="Y", Indicators!S107&lt;&gt;""), IF(Indicators!S107&lt;Parameters!J$20, "Y", "N"),"")</f>
        <v/>
      </c>
      <c r="CP107" s="29" t="str">
        <f>IF(AND($CI107="Y", Indicators!T107&lt;&gt;""), IF(Indicators!T107&lt;Parameters!K$20, "Y", "N"),"")</f>
        <v/>
      </c>
      <c r="CQ107" s="29" t="str">
        <f>IF(AND($CI107="Y", Indicators!U107&lt;&gt;""), IF(Indicators!U107&lt;Parameters!L$20, "Y", "N"),"")</f>
        <v/>
      </c>
      <c r="CR107" s="29" t="str">
        <f>IF(AND($CI107="Y", Indicators!V107&lt;&gt;""), IF(Indicators!V107&lt;Parameters!M$20, "Y", "N"),"")</f>
        <v/>
      </c>
      <c r="CS107" s="81" t="str">
        <f t="shared" si="63"/>
        <v/>
      </c>
      <c r="CT107" s="84" t="str">
        <f>IF(CI107="Y", IF(CS107&gt;=Parameters!C$19, "Y", "N"), "")</f>
        <v/>
      </c>
      <c r="CU107" s="29" t="str">
        <f>IF($H107="Yes",#REF!, "")</f>
        <v/>
      </c>
      <c r="CV107" s="78" t="str">
        <f>IF(CT107="Y", Indicators!X107, "")</f>
        <v/>
      </c>
      <c r="CW107" s="34" t="str">
        <f>IF(CV107&lt;&gt;"",IF(CV107&gt;Parameters!C126,"Y","N"), "")</f>
        <v/>
      </c>
      <c r="CY107" s="33" t="str">
        <f>IF($K107="Yes", IF(Indicators!F107&lt;&gt;"", Indicators!F107, ""), "")</f>
        <v/>
      </c>
      <c r="CZ107" s="33" t="str">
        <f>IF($K107="Yes", IF(Indicators!G107&lt;&gt;"", Indicators!G107, ""), "")</f>
        <v/>
      </c>
      <c r="DA107" s="33" t="str">
        <f>IF($K107="Yes", IF(Indicators!H107&lt;&gt;"", Indicators!H107, ""), "")</f>
        <v/>
      </c>
      <c r="DB107" s="33" t="str">
        <f>IF($K107="Yes", IF(Indicators!I107&lt;&gt;"", Indicators!I107, ""), "")</f>
        <v/>
      </c>
      <c r="DC107" s="33" t="str">
        <f>IF($K107="Yes", IF(Indicators!J107&lt;&gt;"", Indicators!J107, ""), "")</f>
        <v/>
      </c>
      <c r="DD107" s="33" t="str">
        <f>IF($K107="Yes", IF(Indicators!K107&lt;&gt;"", Indicators!K107, ""), "")</f>
        <v/>
      </c>
      <c r="DE107" s="33" t="str">
        <f>IF($K107="Yes", IF(Indicators!L107&lt;&gt;"", Indicators!L107, ""), "")</f>
        <v/>
      </c>
      <c r="DF107" s="33" t="str">
        <f>IF($K107="Yes", IF(Indicators!M107&lt;&gt;"", Indicators!M107, ""), "")</f>
        <v/>
      </c>
      <c r="DH107" s="33" t="str">
        <f>IF($K107="Yes", IF(Indicators!W107&lt;&gt;"", Indicators!W107, ""), "")</f>
        <v/>
      </c>
      <c r="DJ107" s="33" t="str">
        <f>IF($K107="Yes", IF(Indicators!O107&lt;&gt;"", Indicators!O107, ""), "")</f>
        <v/>
      </c>
      <c r="DK107" s="33" t="str">
        <f>IF($K107="Yes", IF(Indicators!P107&lt;&gt;"", Indicators!P107, ""), "")</f>
        <v/>
      </c>
      <c r="DL107" s="33" t="str">
        <f>IF($K107="Yes", IF(Indicators!Q107&lt;&gt;"", Indicators!Q107, ""), "")</f>
        <v/>
      </c>
      <c r="DM107" s="33" t="str">
        <f>IF($K107="Yes", IF(Indicators!R107&lt;&gt;"", Indicators!R107, ""), "")</f>
        <v/>
      </c>
      <c r="DN107" s="33" t="str">
        <f>IF($K107="Yes", IF(Indicators!S107&lt;&gt;"", Indicators!S107, ""), "")</f>
        <v/>
      </c>
      <c r="DO107" s="33" t="str">
        <f>IF($K107="Yes", IF(Indicators!T107&lt;&gt;"", Indicators!T107, ""), "")</f>
        <v/>
      </c>
      <c r="DP107" s="33" t="str">
        <f>IF($K107="Yes", IF(Indicators!U107&lt;&gt;"", Indicators!U107, ""), "")</f>
        <v/>
      </c>
      <c r="DQ107" s="33" t="str">
        <f>IF($K107="Yes", IF(Indicators!V107&lt;&gt;"", Indicators!V107, ""), "")</f>
        <v/>
      </c>
      <c r="DS107" s="29" t="str">
        <f>IF($K107="Yes", IF(Indicators!X107&lt;&gt;"", Indicators!X107, ""), "")</f>
        <v/>
      </c>
    </row>
    <row r="108" spans="1:123" x14ac:dyDescent="0.25">
      <c r="A108" s="56" t="str">
        <f>Indicators!A108</f>
        <v>District1025</v>
      </c>
      <c r="B108" s="56" t="str">
        <f>Indicators!B108</f>
        <v>School 2</v>
      </c>
      <c r="C108" s="57" t="str">
        <f>Indicators!D108</f>
        <v>Yes</v>
      </c>
      <c r="D108" s="64" t="str">
        <f>IF(AK108="Y", IF(Parameters!B$5="Percentile", Identification!AJ108,Identification!AI108), "")</f>
        <v/>
      </c>
      <c r="E108" s="64" t="str">
        <f>IF(AN108="Y", IF(Parameters!B$6="Percentile", AM108, AL108), "")</f>
        <v/>
      </c>
      <c r="F108" s="57" t="str">
        <f t="shared" si="32"/>
        <v>N</v>
      </c>
      <c r="G108" s="64" t="str">
        <f>IF(AND(F108="Y", AS108="Y"), IF(Parameters!B$7="Percentile", AR108,AQ108), "")</f>
        <v/>
      </c>
      <c r="H108" s="57" t="str">
        <f t="shared" si="33"/>
        <v/>
      </c>
      <c r="I108" s="64" t="str">
        <f>IF(AND(H108="Y", AW108="Y"), IF(Parameters!B$7="Percentile", AV108,AU108), "")</f>
        <v/>
      </c>
      <c r="J108" s="65" t="str">
        <f t="shared" si="34"/>
        <v/>
      </c>
      <c r="K108" s="57" t="str">
        <f t="shared" si="35"/>
        <v>No</v>
      </c>
      <c r="L108" s="87" t="str">
        <f t="shared" si="36"/>
        <v/>
      </c>
      <c r="M108" s="57" t="str">
        <f>Identification!BI108</f>
        <v>N</v>
      </c>
      <c r="N108" s="87" t="str">
        <f t="shared" si="37"/>
        <v/>
      </c>
      <c r="O108" s="88" t="str">
        <f t="shared" si="38"/>
        <v/>
      </c>
      <c r="P108" s="57" t="str">
        <f t="shared" si="39"/>
        <v/>
      </c>
      <c r="Q108" s="57" t="str">
        <f t="shared" si="40"/>
        <v/>
      </c>
      <c r="R108" s="57" t="str">
        <f t="shared" si="41"/>
        <v>No</v>
      </c>
      <c r="S108" s="57" t="str">
        <f t="shared" si="42"/>
        <v/>
      </c>
      <c r="T108" s="57" t="str">
        <f t="shared" si="43"/>
        <v>N</v>
      </c>
      <c r="U108" s="57" t="str">
        <f t="shared" si="44"/>
        <v/>
      </c>
      <c r="V108" s="88" t="str">
        <f t="shared" si="45"/>
        <v/>
      </c>
      <c r="W108" s="57" t="str">
        <f t="shared" si="46"/>
        <v/>
      </c>
      <c r="X108" s="91" t="str">
        <f t="shared" si="47"/>
        <v/>
      </c>
      <c r="Y108" s="58" t="str">
        <f t="shared" si="48"/>
        <v>No</v>
      </c>
      <c r="AA108" s="29" t="str">
        <f t="shared" si="49"/>
        <v>No</v>
      </c>
      <c r="AB108" s="29" t="str">
        <f t="shared" si="50"/>
        <v>No</v>
      </c>
      <c r="AC108" s="29" t="str">
        <f t="shared" si="51"/>
        <v>No</v>
      </c>
      <c r="AE108" s="29" t="str">
        <f t="shared" si="52"/>
        <v/>
      </c>
      <c r="AF108" s="29" t="str">
        <f t="shared" si="53"/>
        <v/>
      </c>
      <c r="AG108" s="29" t="str">
        <f t="shared" si="54"/>
        <v/>
      </c>
      <c r="AI108" s="33">
        <f>IF(C108="Yes",IF(Indicators!E108&lt;&gt;"", Indicators!E108,""),"")</f>
        <v>56.273764300000003</v>
      </c>
      <c r="AJ108" s="33">
        <f t="shared" si="55"/>
        <v>80.900000000000006</v>
      </c>
      <c r="AK108" s="62" t="str">
        <f>IF(Parameters!B$5="Percentile", IF(AJ108&lt;Parameters!C$5, "Y", "N"), IF(AI108&lt;Parameters!C$5, "Y", "N"))</f>
        <v>N</v>
      </c>
      <c r="AL108" s="33">
        <f>IF(C108="Yes", IF(Indicators!W108&lt;&gt;"", Indicators!W108, ""),"")</f>
        <v>94.646665900000002</v>
      </c>
      <c r="AM108" s="33">
        <f t="shared" si="56"/>
        <v>90</v>
      </c>
      <c r="AN108" s="33" t="str">
        <f>IF(AL108&lt;&gt;"", IF(Parameters!B$6="Percentile", IF(AM108&lt;Parameters!C$6, "Y", "N"), IF(AL108&lt;Parameters!C$6, "Y", "N")),"")</f>
        <v>N</v>
      </c>
      <c r="AO108" s="47" t="str">
        <f t="shared" si="57"/>
        <v>N</v>
      </c>
      <c r="AQ108" s="33">
        <f>IF(C108="Yes", IF(Indicators!N108&lt;&gt;"", Indicators!N108,""),"")</f>
        <v>115.92741940000001</v>
      </c>
      <c r="AR108" s="33">
        <f t="shared" si="58"/>
        <v>62.3</v>
      </c>
      <c r="AS108" s="48" t="str">
        <f>IF(Parameters!B$7="Percentile", IF(AR108&lt;Parameters!C$7, "Y", "N"), IF(AQ108&lt;Parameters!C$7, "Y", "N"))</f>
        <v>N</v>
      </c>
      <c r="AU108" s="33">
        <f>IF(C108="Yes", IF(Indicators!X108&lt;&gt;"", Indicators!X108,""),"")</f>
        <v>11.52</v>
      </c>
      <c r="AV108" s="33">
        <f t="shared" si="59"/>
        <v>65.2</v>
      </c>
      <c r="AW108" s="48" t="str">
        <f>IF(Parameters!B$8="Percentile", IF(AV108&lt;Parameters!C$8, "Y", "N"), IF(AU108&gt;Parameters!C$8, "Y", "N"))</f>
        <v>N</v>
      </c>
      <c r="AY108" s="71" t="str">
        <f>IF(Indicators!F108&lt;&gt;"", IF(Indicators!F108&lt;Parameters!F$5, "Y", "N"), "")</f>
        <v>N</v>
      </c>
      <c r="AZ108" s="71" t="str">
        <f>IF(Indicators!G108&lt;&gt;"", IF(Indicators!G108&lt;Parameters!G$5, "Y", "N"), "")</f>
        <v>N</v>
      </c>
      <c r="BA108" s="71" t="str">
        <f>IF(Indicators!H108&lt;&gt;"", IF(Indicators!H108&lt;Parameters!H$5, "Y", "N"), "")</f>
        <v>N</v>
      </c>
      <c r="BB108" s="71" t="str">
        <f>IF(Indicators!I108&lt;&gt;"", IF(Indicators!I108&lt;Parameters!I$5, "Y", "N"), "")</f>
        <v/>
      </c>
      <c r="BC108" s="71" t="str">
        <f>IF(Indicators!J108&lt;&gt;"", IF(Indicators!J108&lt;Parameters!J$5, "Y", "N"), "")</f>
        <v/>
      </c>
      <c r="BD108" s="71" t="str">
        <f>IF(Indicators!K108&lt;&gt;"", IF(Indicators!K108&lt;Parameters!K$5, "Y", "N"), "")</f>
        <v>N</v>
      </c>
      <c r="BE108" s="71" t="str">
        <f>IF(Indicators!L108&lt;&gt;"", IF(Indicators!L108&lt;Parameters!L$5, "Y", "N"), "")</f>
        <v/>
      </c>
      <c r="BF108" s="71" t="str">
        <f>IF(Indicators!M108&lt;&gt;"", IF(Indicators!M108&lt;Parameters!M$5, "Y", "N"), "")</f>
        <v>N</v>
      </c>
      <c r="BG108" s="29" t="str">
        <f>IF(Indicators!Q108&lt;&gt;"", IF(Indicators!Q108&lt;Parameters!H$6, "Y", "N"), "")</f>
        <v>N</v>
      </c>
      <c r="BH108" s="29">
        <f t="shared" si="60"/>
        <v>0</v>
      </c>
      <c r="BI108" s="47" t="str">
        <f>IF(K108="No",IF(BH108&gt;=Parameters!C$12, "Y", "N"), "")</f>
        <v>N</v>
      </c>
      <c r="BK108" s="78" t="str">
        <f>IF(AND($BI108="Y", Indicators!O108&lt;&gt;""), _xlfn.PERCENTRANK.EXC(Indicators!O$2:O$210, Indicators!O108)*100, "")</f>
        <v/>
      </c>
      <c r="BL108" s="78" t="str">
        <f>IF(AND($BI108="Y", Indicators!P108&lt;&gt;""), _xlfn.PERCENTRANK.EXC(Indicators!P$2:P$210, Indicators!P108)*100, "")</f>
        <v/>
      </c>
      <c r="BM108" s="78" t="str">
        <f>IF(AND($BI108="Y", Indicators!Q108&lt;&gt;""), _xlfn.PERCENTRANK.EXC(Indicators!Q$2:Q$210, Indicators!Q108)*100, "")</f>
        <v/>
      </c>
      <c r="BN108" s="78" t="str">
        <f>IF(AND($BI108="Y", Indicators!R108&lt;&gt;""), _xlfn.PERCENTRANK.EXC(Indicators!R$2:R$210, Indicators!R108)*100, "")</f>
        <v/>
      </c>
      <c r="BO108" s="78" t="str">
        <f>IF(AND($BI108="Y", Indicators!S108&lt;&gt;""), _xlfn.PERCENTRANK.EXC(Indicators!S$2:S$210, Indicators!S108)*100, "")</f>
        <v/>
      </c>
      <c r="BP108" s="78" t="str">
        <f>IF(AND($BI108="Y", Indicators!T108&lt;&gt;""), _xlfn.PERCENTRANK.EXC(Indicators!T$2:T$210, Indicators!T108)*100, "")</f>
        <v/>
      </c>
      <c r="BQ108" s="78" t="str">
        <f>IF(AND($BI108="Y", Indicators!U108&lt;&gt;""), _xlfn.PERCENTRANK.EXC(Indicators!U$2:U$210, Indicators!U108)*100, "")</f>
        <v/>
      </c>
      <c r="BR108" s="78" t="str">
        <f>IF(AND($BI108="Y", Indicators!V108&lt;&gt;""), _xlfn.PERCENTRANK.EXC(Indicators!V$2:V$210, Indicators!V108)*100, "")</f>
        <v/>
      </c>
      <c r="BS108" s="81" t="str">
        <f t="shared" si="61"/>
        <v/>
      </c>
      <c r="BT108" s="84" t="str">
        <f>IF(BI108="Y", IF(BS108&gt;=Parameters!C$13, "Y", "N"), "")</f>
        <v/>
      </c>
      <c r="BU108" s="29"/>
      <c r="BV108" s="33" t="str">
        <f>IF(BT108="Y", Indicators!X108, "")</f>
        <v/>
      </c>
      <c r="BW108" s="47" t="str">
        <f>IF(BV108&lt;&gt;"", IF(BV108&gt;Parameters!C$14,"Y", "N"), "")</f>
        <v/>
      </c>
      <c r="BY108" s="72" t="str">
        <f>IF(Indicators!F108&lt;&gt;"", IF(Indicators!F108&lt;Parameters!F$18, "Y", "N"), "")</f>
        <v>N</v>
      </c>
      <c r="BZ108" s="72" t="str">
        <f>IF(Indicators!G108&lt;&gt;"", IF(Indicators!G108&lt;Parameters!G$18, "Y", "N"), "")</f>
        <v>N</v>
      </c>
      <c r="CA108" s="72" t="str">
        <f>IF(Indicators!H108&lt;&gt;"", IF(Indicators!H108&lt;Parameters!H$18, "Y", "N"), "")</f>
        <v>N</v>
      </c>
      <c r="CB108" s="72" t="str">
        <f>IF(Indicators!I108&lt;&gt;"", IF(Indicators!I108&lt;Parameters!I$18, "Y", "N"), "")</f>
        <v/>
      </c>
      <c r="CC108" s="72" t="str">
        <f>IF(Indicators!J108&lt;&gt;"", IF(Indicators!J108&lt;Parameters!J$18, "Y", "N"), "")</f>
        <v/>
      </c>
      <c r="CD108" s="72" t="str">
        <f>IF(Indicators!K108&lt;&gt;"", IF(Indicators!K108&lt;Parameters!K$18, "Y", "N"), "")</f>
        <v>N</v>
      </c>
      <c r="CE108" s="72" t="str">
        <f>IF(Indicators!L108&lt;&gt;"", IF(Indicators!L108&lt;Parameters!L$18, "Y", "N"), "")</f>
        <v/>
      </c>
      <c r="CF108" s="72" t="str">
        <f>IF(Indicators!M108&lt;&gt;"", IF(Indicators!M108&lt;Parameters!M$18, "Y", "N"), "")</f>
        <v>N</v>
      </c>
      <c r="CG108" s="29" t="str">
        <f>IF(Indicators!Q108&lt;&gt;"", IF(Indicators!Q108&lt;Parameters!H$19, "Y", "N"), "")</f>
        <v>N</v>
      </c>
      <c r="CH108" s="29">
        <f t="shared" si="62"/>
        <v>0</v>
      </c>
      <c r="CI108" s="47" t="str">
        <f>IF(AND(K108="No",R108="No"),IF(CH108&gt;=Parameters!C$18, "Y", "N"), "")</f>
        <v>N</v>
      </c>
      <c r="CJ108" s="29"/>
      <c r="CK108" s="29" t="str">
        <f>IF(AND($CI108="Y", Indicators!O108&lt;&gt;""), IF(Indicators!O108&lt;Parameters!F$20, "Y", "N"),"")</f>
        <v/>
      </c>
      <c r="CL108" s="29" t="str">
        <f>IF(AND($CI108="Y", Indicators!P108&lt;&gt;""), IF(Indicators!P108&lt;Parameters!G$20, "Y", "N"),"")</f>
        <v/>
      </c>
      <c r="CM108" s="29" t="str">
        <f>IF(AND($CI108="Y", Indicators!Q108&lt;&gt;""), IF(Indicators!Q108&lt;Parameters!H$20, "Y", "N"),"")</f>
        <v/>
      </c>
      <c r="CN108" s="29" t="str">
        <f>IF(AND($CI108="Y", Indicators!R108&lt;&gt;""), IF(Indicators!R108&lt;Parameters!I$20, "Y", "N"),"")</f>
        <v/>
      </c>
      <c r="CO108" s="29" t="str">
        <f>IF(AND($CI108="Y", Indicators!S108&lt;&gt;""), IF(Indicators!S108&lt;Parameters!J$20, "Y", "N"),"")</f>
        <v/>
      </c>
      <c r="CP108" s="29" t="str">
        <f>IF(AND($CI108="Y", Indicators!T108&lt;&gt;""), IF(Indicators!T108&lt;Parameters!K$20, "Y", "N"),"")</f>
        <v/>
      </c>
      <c r="CQ108" s="29" t="str">
        <f>IF(AND($CI108="Y", Indicators!U108&lt;&gt;""), IF(Indicators!U108&lt;Parameters!L$20, "Y", "N"),"")</f>
        <v/>
      </c>
      <c r="CR108" s="29" t="str">
        <f>IF(AND($CI108="Y", Indicators!V108&lt;&gt;""), IF(Indicators!V108&lt;Parameters!M$20, "Y", "N"),"")</f>
        <v/>
      </c>
      <c r="CS108" s="81" t="str">
        <f t="shared" si="63"/>
        <v/>
      </c>
      <c r="CT108" s="84" t="str">
        <f>IF(CI108="Y", IF(CS108&gt;=Parameters!C$19, "Y", "N"), "")</f>
        <v/>
      </c>
      <c r="CU108" s="29" t="str">
        <f>IF($H108="Yes",#REF!, "")</f>
        <v/>
      </c>
      <c r="CV108" s="78" t="str">
        <f>IF(CT108="Y", Indicators!X108, "")</f>
        <v/>
      </c>
      <c r="CW108" s="34" t="str">
        <f>IF(CV108&lt;&gt;"",IF(CV108&gt;Parameters!C127,"Y","N"), "")</f>
        <v/>
      </c>
      <c r="CY108" s="33" t="str">
        <f>IF($K108="Yes", IF(Indicators!F108&lt;&gt;"", Indicators!F108, ""), "")</f>
        <v/>
      </c>
      <c r="CZ108" s="33" t="str">
        <f>IF($K108="Yes", IF(Indicators!G108&lt;&gt;"", Indicators!G108, ""), "")</f>
        <v/>
      </c>
      <c r="DA108" s="33" t="str">
        <f>IF($K108="Yes", IF(Indicators!H108&lt;&gt;"", Indicators!H108, ""), "")</f>
        <v/>
      </c>
      <c r="DB108" s="33" t="str">
        <f>IF($K108="Yes", IF(Indicators!I108&lt;&gt;"", Indicators!I108, ""), "")</f>
        <v/>
      </c>
      <c r="DC108" s="33" t="str">
        <f>IF($K108="Yes", IF(Indicators!J108&lt;&gt;"", Indicators!J108, ""), "")</f>
        <v/>
      </c>
      <c r="DD108" s="33" t="str">
        <f>IF($K108="Yes", IF(Indicators!K108&lt;&gt;"", Indicators!K108, ""), "")</f>
        <v/>
      </c>
      <c r="DE108" s="33" t="str">
        <f>IF($K108="Yes", IF(Indicators!L108&lt;&gt;"", Indicators!L108, ""), "")</f>
        <v/>
      </c>
      <c r="DF108" s="33" t="str">
        <f>IF($K108="Yes", IF(Indicators!M108&lt;&gt;"", Indicators!M108, ""), "")</f>
        <v/>
      </c>
      <c r="DH108" s="33" t="str">
        <f>IF($K108="Yes", IF(Indicators!W108&lt;&gt;"", Indicators!W108, ""), "")</f>
        <v/>
      </c>
      <c r="DJ108" s="33" t="str">
        <f>IF($K108="Yes", IF(Indicators!O108&lt;&gt;"", Indicators!O108, ""), "")</f>
        <v/>
      </c>
      <c r="DK108" s="33" t="str">
        <f>IF($K108="Yes", IF(Indicators!P108&lt;&gt;"", Indicators!P108, ""), "")</f>
        <v/>
      </c>
      <c r="DL108" s="33" t="str">
        <f>IF($K108="Yes", IF(Indicators!Q108&lt;&gt;"", Indicators!Q108, ""), "")</f>
        <v/>
      </c>
      <c r="DM108" s="33" t="str">
        <f>IF($K108="Yes", IF(Indicators!R108&lt;&gt;"", Indicators!R108, ""), "")</f>
        <v/>
      </c>
      <c r="DN108" s="33" t="str">
        <f>IF($K108="Yes", IF(Indicators!S108&lt;&gt;"", Indicators!S108, ""), "")</f>
        <v/>
      </c>
      <c r="DO108" s="33" t="str">
        <f>IF($K108="Yes", IF(Indicators!T108&lt;&gt;"", Indicators!T108, ""), "")</f>
        <v/>
      </c>
      <c r="DP108" s="33" t="str">
        <f>IF($K108="Yes", IF(Indicators!U108&lt;&gt;"", Indicators!U108, ""), "")</f>
        <v/>
      </c>
      <c r="DQ108" s="33" t="str">
        <f>IF($K108="Yes", IF(Indicators!V108&lt;&gt;"", Indicators!V108, ""), "")</f>
        <v/>
      </c>
      <c r="DS108" s="29" t="str">
        <f>IF($K108="Yes", IF(Indicators!X108&lt;&gt;"", Indicators!X108, ""), "")</f>
        <v/>
      </c>
    </row>
    <row r="109" spans="1:123" x14ac:dyDescent="0.25">
      <c r="A109" s="56" t="str">
        <f>Indicators!A109</f>
        <v>District1025</v>
      </c>
      <c r="B109" s="56" t="str">
        <f>Indicators!B109</f>
        <v>School 3</v>
      </c>
      <c r="C109" s="57" t="str">
        <f>Indicators!D109</f>
        <v>Yes</v>
      </c>
      <c r="D109" s="64">
        <f>IF(AK109="Y", IF(Parameters!B$5="Percentile", Identification!AJ109,Identification!AI109), "")</f>
        <v>27.706422</v>
      </c>
      <c r="E109" s="64" t="str">
        <f>IF(AN109="Y", IF(Parameters!B$6="Percentile", AM109, AL109), "")</f>
        <v/>
      </c>
      <c r="F109" s="57" t="str">
        <f t="shared" si="32"/>
        <v>Y</v>
      </c>
      <c r="G109" s="64">
        <f>IF(AND(F109="Y", AS109="Y"), IF(Parameters!B$7="Percentile", AR109,AQ109), "")</f>
        <v>13.600000000000001</v>
      </c>
      <c r="H109" s="57" t="str">
        <f t="shared" si="33"/>
        <v>Y</v>
      </c>
      <c r="I109" s="64" t="str">
        <f>IF(AND(H109="Y", AW109="Y"), IF(Parameters!B$7="Percentile", AV109,AU109), "")</f>
        <v/>
      </c>
      <c r="J109" s="65" t="str">
        <f t="shared" si="34"/>
        <v>N</v>
      </c>
      <c r="K109" s="57" t="str">
        <f t="shared" si="35"/>
        <v>No</v>
      </c>
      <c r="L109" s="87">
        <f t="shared" si="36"/>
        <v>3</v>
      </c>
      <c r="M109" s="57" t="str">
        <f>Identification!BI109</f>
        <v>Y</v>
      </c>
      <c r="N109" s="87">
        <f t="shared" si="37"/>
        <v>2</v>
      </c>
      <c r="O109" s="88" t="str">
        <f t="shared" si="38"/>
        <v>Y</v>
      </c>
      <c r="P109" s="57">
        <f t="shared" si="39"/>
        <v>13.7</v>
      </c>
      <c r="Q109" s="57" t="str">
        <f t="shared" si="40"/>
        <v>Y</v>
      </c>
      <c r="R109" s="57" t="str">
        <f t="shared" si="41"/>
        <v>Yes</v>
      </c>
      <c r="S109" s="57" t="str">
        <f t="shared" si="42"/>
        <v/>
      </c>
      <c r="T109" s="57" t="str">
        <f t="shared" si="43"/>
        <v/>
      </c>
      <c r="U109" s="57" t="str">
        <f t="shared" si="44"/>
        <v/>
      </c>
      <c r="V109" s="88" t="str">
        <f t="shared" si="45"/>
        <v/>
      </c>
      <c r="W109" s="57" t="str">
        <f t="shared" si="46"/>
        <v/>
      </c>
      <c r="X109" s="91" t="str">
        <f t="shared" si="47"/>
        <v/>
      </c>
      <c r="Y109" s="58" t="str">
        <f t="shared" si="48"/>
        <v>No</v>
      </c>
      <c r="AA109" s="29" t="str">
        <f t="shared" si="49"/>
        <v>No</v>
      </c>
      <c r="AB109" s="29" t="str">
        <f t="shared" si="50"/>
        <v>Yes</v>
      </c>
      <c r="AC109" s="29" t="str">
        <f t="shared" si="51"/>
        <v>No</v>
      </c>
      <c r="AE109" s="29" t="str">
        <f t="shared" si="52"/>
        <v/>
      </c>
      <c r="AF109" s="29" t="str">
        <f t="shared" si="53"/>
        <v/>
      </c>
      <c r="AG109" s="29" t="str">
        <f t="shared" si="54"/>
        <v/>
      </c>
      <c r="AI109" s="33">
        <f>IF(C109="Yes",IF(Indicators!E109&lt;&gt;"", Indicators!E109,""),"")</f>
        <v>27.706422</v>
      </c>
      <c r="AJ109" s="33">
        <f t="shared" si="55"/>
        <v>5.4</v>
      </c>
      <c r="AK109" s="62" t="str">
        <f>IF(Parameters!B$5="Percentile", IF(AJ109&lt;Parameters!C$5, "Y", "N"), IF(AI109&lt;Parameters!C$5, "Y", "N"))</f>
        <v>Y</v>
      </c>
      <c r="AL109" s="33" t="str">
        <f>IF(C109="Yes", IF(Indicators!W109&lt;&gt;"", Indicators!W109, ""),"")</f>
        <v/>
      </c>
      <c r="AM109" s="33" t="str">
        <f t="shared" si="56"/>
        <v/>
      </c>
      <c r="AN109" s="33" t="str">
        <f>IF(AL109&lt;&gt;"", IF(Parameters!B$6="Percentile", IF(AM109&lt;Parameters!C$6, "Y", "N"), IF(AL109&lt;Parameters!C$6, "Y", "N")),"")</f>
        <v/>
      </c>
      <c r="AO109" s="47" t="str">
        <f t="shared" si="57"/>
        <v>Y</v>
      </c>
      <c r="AQ109" s="33">
        <f>IF(C109="Yes", IF(Indicators!N109&lt;&gt;"", Indicators!N109,""),"")</f>
        <v>93.302752299999995</v>
      </c>
      <c r="AR109" s="33">
        <f t="shared" si="58"/>
        <v>13.600000000000001</v>
      </c>
      <c r="AS109" s="48" t="str">
        <f>IF(Parameters!B$7="Percentile", IF(AR109&lt;Parameters!C$7, "Y", "N"), IF(AQ109&lt;Parameters!C$7, "Y", "N"))</f>
        <v>Y</v>
      </c>
      <c r="AU109" s="33">
        <f>IF(C109="Yes", IF(Indicators!X109&lt;&gt;"", Indicators!X109,""),"")</f>
        <v>13.7</v>
      </c>
      <c r="AV109" s="33">
        <f t="shared" si="59"/>
        <v>53.699999999999996</v>
      </c>
      <c r="AW109" s="48" t="str">
        <f>IF(Parameters!B$8="Percentile", IF(AV109&lt;Parameters!C$8, "Y", "N"), IF(AU109&gt;Parameters!C$8, "Y", "N"))</f>
        <v>N</v>
      </c>
      <c r="AY109" s="71" t="str">
        <f>IF(Indicators!F109&lt;&gt;"", IF(Indicators!F109&lt;Parameters!F$5, "Y", "N"), "")</f>
        <v>Y</v>
      </c>
      <c r="AZ109" s="71" t="str">
        <f>IF(Indicators!G109&lt;&gt;"", IF(Indicators!G109&lt;Parameters!G$5, "Y", "N"), "")</f>
        <v>Y</v>
      </c>
      <c r="BA109" s="71" t="str">
        <f>IF(Indicators!H109&lt;&gt;"", IF(Indicators!H109&lt;Parameters!H$5, "Y", "N"), "")</f>
        <v/>
      </c>
      <c r="BB109" s="71" t="str">
        <f>IF(Indicators!I109&lt;&gt;"", IF(Indicators!I109&lt;Parameters!I$5, "Y", "N"), "")</f>
        <v/>
      </c>
      <c r="BC109" s="71" t="str">
        <f>IF(Indicators!J109&lt;&gt;"", IF(Indicators!J109&lt;Parameters!J$5, "Y", "N"), "")</f>
        <v/>
      </c>
      <c r="BD109" s="71" t="str">
        <f>IF(Indicators!K109&lt;&gt;"", IF(Indicators!K109&lt;Parameters!K$5, "Y", "N"), "")</f>
        <v/>
      </c>
      <c r="BE109" s="71" t="str">
        <f>IF(Indicators!L109&lt;&gt;"", IF(Indicators!L109&lt;Parameters!L$5, "Y", "N"), "")</f>
        <v/>
      </c>
      <c r="BF109" s="71" t="str">
        <f>IF(Indicators!M109&lt;&gt;"", IF(Indicators!M109&lt;Parameters!M$5, "Y", "N"), "")</f>
        <v>Y</v>
      </c>
      <c r="BG109" s="29" t="str">
        <f>IF(Indicators!Q109&lt;&gt;"", IF(Indicators!Q109&lt;Parameters!H$6, "Y", "N"), "")</f>
        <v/>
      </c>
      <c r="BH109" s="29">
        <f t="shared" si="60"/>
        <v>3</v>
      </c>
      <c r="BI109" s="47" t="str">
        <f>IF(K109="No",IF(BH109&gt;=Parameters!C$12, "Y", "N"), "")</f>
        <v>Y</v>
      </c>
      <c r="BK109" s="78">
        <f>IF(AND($BI109="Y", Indicators!O109&lt;&gt;""), _xlfn.PERCENTRANK.EXC(Indicators!O$2:O$210, Indicators!O109)*100, "")</f>
        <v>11.899999999999999</v>
      </c>
      <c r="BL109" s="78">
        <f>IF(AND($BI109="Y", Indicators!P109&lt;&gt;""), _xlfn.PERCENTRANK.EXC(Indicators!P$2:P$210, Indicators!P109)*100, "")</f>
        <v>40.200000000000003</v>
      </c>
      <c r="BM109" s="78" t="str">
        <f>IF(AND($BI109="Y", Indicators!Q109&lt;&gt;""), _xlfn.PERCENTRANK.EXC(Indicators!Q$2:Q$210, Indicators!Q109)*100, "")</f>
        <v/>
      </c>
      <c r="BN109" s="78" t="str">
        <f>IF(AND($BI109="Y", Indicators!R109&lt;&gt;""), _xlfn.PERCENTRANK.EXC(Indicators!R$2:R$210, Indicators!R109)*100, "")</f>
        <v/>
      </c>
      <c r="BO109" s="78" t="str">
        <f>IF(AND($BI109="Y", Indicators!S109&lt;&gt;""), _xlfn.PERCENTRANK.EXC(Indicators!S$2:S$210, Indicators!S109)*100, "")</f>
        <v/>
      </c>
      <c r="BP109" s="78" t="str">
        <f>IF(AND($BI109="Y", Indicators!T109&lt;&gt;""), _xlfn.PERCENTRANK.EXC(Indicators!T$2:T$210, Indicators!T109)*100, "")</f>
        <v/>
      </c>
      <c r="BQ109" s="78" t="str">
        <f>IF(AND($BI109="Y", Indicators!U109&lt;&gt;""), _xlfn.PERCENTRANK.EXC(Indicators!U$2:U$210, Indicators!U109)*100, "")</f>
        <v/>
      </c>
      <c r="BR109" s="78">
        <f>IF(AND($BI109="Y", Indicators!V109&lt;&gt;""), _xlfn.PERCENTRANK.EXC(Indicators!V$2:V$210, Indicators!V109)*100, "")</f>
        <v>12.9</v>
      </c>
      <c r="BS109" s="81">
        <f t="shared" si="61"/>
        <v>2</v>
      </c>
      <c r="BT109" s="84" t="str">
        <f>IF(BI109="Y", IF(BS109&gt;=Parameters!C$13, "Y", "N"), "")</f>
        <v>Y</v>
      </c>
      <c r="BU109" s="29"/>
      <c r="BV109" s="33">
        <f>IF(BT109="Y", Indicators!X109, "")</f>
        <v>13.7</v>
      </c>
      <c r="BW109" s="47" t="str">
        <f>IF(BV109&lt;&gt;"", IF(BV109&gt;Parameters!C$14,"Y", "N"), "")</f>
        <v>Y</v>
      </c>
      <c r="BY109" s="72" t="str">
        <f>IF(Indicators!F109&lt;&gt;"", IF(Indicators!F109&lt;Parameters!F$18, "Y", "N"), "")</f>
        <v>Y</v>
      </c>
      <c r="BZ109" s="72" t="str">
        <f>IF(Indicators!G109&lt;&gt;"", IF(Indicators!G109&lt;Parameters!G$18, "Y", "N"), "")</f>
        <v>Y</v>
      </c>
      <c r="CA109" s="72" t="str">
        <f>IF(Indicators!H109&lt;&gt;"", IF(Indicators!H109&lt;Parameters!H$18, "Y", "N"), "")</f>
        <v/>
      </c>
      <c r="CB109" s="72" t="str">
        <f>IF(Indicators!I109&lt;&gt;"", IF(Indicators!I109&lt;Parameters!I$18, "Y", "N"), "")</f>
        <v/>
      </c>
      <c r="CC109" s="72" t="str">
        <f>IF(Indicators!J109&lt;&gt;"", IF(Indicators!J109&lt;Parameters!J$18, "Y", "N"), "")</f>
        <v/>
      </c>
      <c r="CD109" s="72" t="str">
        <f>IF(Indicators!K109&lt;&gt;"", IF(Indicators!K109&lt;Parameters!K$18, "Y", "N"), "")</f>
        <v/>
      </c>
      <c r="CE109" s="72" t="str">
        <f>IF(Indicators!L109&lt;&gt;"", IF(Indicators!L109&lt;Parameters!L$18, "Y", "N"), "")</f>
        <v/>
      </c>
      <c r="CF109" s="72" t="str">
        <f>IF(Indicators!M109&lt;&gt;"", IF(Indicators!M109&lt;Parameters!M$18, "Y", "N"), "")</f>
        <v>Y</v>
      </c>
      <c r="CG109" s="29" t="str">
        <f>IF(Indicators!Q109&lt;&gt;"", IF(Indicators!Q109&lt;Parameters!H$19, "Y", "N"), "")</f>
        <v/>
      </c>
      <c r="CH109" s="29">
        <f t="shared" si="62"/>
        <v>3</v>
      </c>
      <c r="CI109" s="47" t="str">
        <f>IF(AND(K109="No",R109="No"),IF(CH109&gt;=Parameters!C$18, "Y", "N"), "")</f>
        <v/>
      </c>
      <c r="CJ109" s="29"/>
      <c r="CK109" s="29" t="str">
        <f>IF(AND($CI109="Y", Indicators!O109&lt;&gt;""), IF(Indicators!O109&lt;Parameters!F$20, "Y", "N"),"")</f>
        <v/>
      </c>
      <c r="CL109" s="29" t="str">
        <f>IF(AND($CI109="Y", Indicators!P109&lt;&gt;""), IF(Indicators!P109&lt;Parameters!G$20, "Y", "N"),"")</f>
        <v/>
      </c>
      <c r="CM109" s="29" t="str">
        <f>IF(AND($CI109="Y", Indicators!Q109&lt;&gt;""), IF(Indicators!Q109&lt;Parameters!H$20, "Y", "N"),"")</f>
        <v/>
      </c>
      <c r="CN109" s="29" t="str">
        <f>IF(AND($CI109="Y", Indicators!R109&lt;&gt;""), IF(Indicators!R109&lt;Parameters!I$20, "Y", "N"),"")</f>
        <v/>
      </c>
      <c r="CO109" s="29" t="str">
        <f>IF(AND($CI109="Y", Indicators!S109&lt;&gt;""), IF(Indicators!S109&lt;Parameters!J$20, "Y", "N"),"")</f>
        <v/>
      </c>
      <c r="CP109" s="29" t="str">
        <f>IF(AND($CI109="Y", Indicators!T109&lt;&gt;""), IF(Indicators!T109&lt;Parameters!K$20, "Y", "N"),"")</f>
        <v/>
      </c>
      <c r="CQ109" s="29" t="str">
        <f>IF(AND($CI109="Y", Indicators!U109&lt;&gt;""), IF(Indicators!U109&lt;Parameters!L$20, "Y", "N"),"")</f>
        <v/>
      </c>
      <c r="CR109" s="29" t="str">
        <f>IF(AND($CI109="Y", Indicators!V109&lt;&gt;""), IF(Indicators!V109&lt;Parameters!M$20, "Y", "N"),"")</f>
        <v/>
      </c>
      <c r="CS109" s="81" t="str">
        <f t="shared" si="63"/>
        <v/>
      </c>
      <c r="CT109" s="84" t="str">
        <f>IF(CI109="Y", IF(CS109&gt;=Parameters!C$19, "Y", "N"), "")</f>
        <v/>
      </c>
      <c r="CU109" s="29" t="str">
        <f>IF($H109="Yes",#REF!, "")</f>
        <v/>
      </c>
      <c r="CV109" s="78" t="str">
        <f>IF(CT109="Y", Indicators!X109, "")</f>
        <v/>
      </c>
      <c r="CW109" s="34" t="str">
        <f>IF(CV109&lt;&gt;"",IF(CV109&gt;Parameters!C128,"Y","N"), "")</f>
        <v/>
      </c>
      <c r="CY109" s="33" t="str">
        <f>IF($K109="Yes", IF(Indicators!F109&lt;&gt;"", Indicators!F109, ""), "")</f>
        <v/>
      </c>
      <c r="CZ109" s="33" t="str">
        <f>IF($K109="Yes", IF(Indicators!G109&lt;&gt;"", Indicators!G109, ""), "")</f>
        <v/>
      </c>
      <c r="DA109" s="33" t="str">
        <f>IF($K109="Yes", IF(Indicators!H109&lt;&gt;"", Indicators!H109, ""), "")</f>
        <v/>
      </c>
      <c r="DB109" s="33" t="str">
        <f>IF($K109="Yes", IF(Indicators!I109&lt;&gt;"", Indicators!I109, ""), "")</f>
        <v/>
      </c>
      <c r="DC109" s="33" t="str">
        <f>IF($K109="Yes", IF(Indicators!J109&lt;&gt;"", Indicators!J109, ""), "")</f>
        <v/>
      </c>
      <c r="DD109" s="33" t="str">
        <f>IF($K109="Yes", IF(Indicators!K109&lt;&gt;"", Indicators!K109, ""), "")</f>
        <v/>
      </c>
      <c r="DE109" s="33" t="str">
        <f>IF($K109="Yes", IF(Indicators!L109&lt;&gt;"", Indicators!L109, ""), "")</f>
        <v/>
      </c>
      <c r="DF109" s="33" t="str">
        <f>IF($K109="Yes", IF(Indicators!M109&lt;&gt;"", Indicators!M109, ""), "")</f>
        <v/>
      </c>
      <c r="DH109" s="33" t="str">
        <f>IF($K109="Yes", IF(Indicators!W109&lt;&gt;"", Indicators!W109, ""), "")</f>
        <v/>
      </c>
      <c r="DJ109" s="33" t="str">
        <f>IF($K109="Yes", IF(Indicators!O109&lt;&gt;"", Indicators!O109, ""), "")</f>
        <v/>
      </c>
      <c r="DK109" s="33" t="str">
        <f>IF($K109="Yes", IF(Indicators!P109&lt;&gt;"", Indicators!P109, ""), "")</f>
        <v/>
      </c>
      <c r="DL109" s="33" t="str">
        <f>IF($K109="Yes", IF(Indicators!Q109&lt;&gt;"", Indicators!Q109, ""), "")</f>
        <v/>
      </c>
      <c r="DM109" s="33" t="str">
        <f>IF($K109="Yes", IF(Indicators!R109&lt;&gt;"", Indicators!R109, ""), "")</f>
        <v/>
      </c>
      <c r="DN109" s="33" t="str">
        <f>IF($K109="Yes", IF(Indicators!S109&lt;&gt;"", Indicators!S109, ""), "")</f>
        <v/>
      </c>
      <c r="DO109" s="33" t="str">
        <f>IF($K109="Yes", IF(Indicators!T109&lt;&gt;"", Indicators!T109, ""), "")</f>
        <v/>
      </c>
      <c r="DP109" s="33" t="str">
        <f>IF($K109="Yes", IF(Indicators!U109&lt;&gt;"", Indicators!U109, ""), "")</f>
        <v/>
      </c>
      <c r="DQ109" s="33" t="str">
        <f>IF($K109="Yes", IF(Indicators!V109&lt;&gt;"", Indicators!V109, ""), "")</f>
        <v/>
      </c>
      <c r="DS109" s="29" t="str">
        <f>IF($K109="Yes", IF(Indicators!X109&lt;&gt;"", Indicators!X109, ""), "")</f>
        <v/>
      </c>
    </row>
    <row r="110" spans="1:123" x14ac:dyDescent="0.25">
      <c r="A110" s="56" t="str">
        <f>Indicators!A110</f>
        <v>District1025</v>
      </c>
      <c r="B110" s="56" t="str">
        <f>Indicators!B110</f>
        <v>School 4</v>
      </c>
      <c r="C110" s="57" t="str">
        <f>Indicators!D110</f>
        <v>Yes</v>
      </c>
      <c r="D110" s="64" t="str">
        <f>IF(AK110="Y", IF(Parameters!B$5="Percentile", Identification!AJ110,Identification!AI110), "")</f>
        <v/>
      </c>
      <c r="E110" s="64" t="str">
        <f>IF(AN110="Y", IF(Parameters!B$6="Percentile", AM110, AL110), "")</f>
        <v/>
      </c>
      <c r="F110" s="57" t="str">
        <f t="shared" si="32"/>
        <v>N</v>
      </c>
      <c r="G110" s="64" t="str">
        <f>IF(AND(F110="Y", AS110="Y"), IF(Parameters!B$7="Percentile", AR110,AQ110), "")</f>
        <v/>
      </c>
      <c r="H110" s="57" t="str">
        <f t="shared" si="33"/>
        <v/>
      </c>
      <c r="I110" s="64" t="str">
        <f>IF(AND(H110="Y", AW110="Y"), IF(Parameters!B$7="Percentile", AV110,AU110), "")</f>
        <v/>
      </c>
      <c r="J110" s="65" t="str">
        <f t="shared" si="34"/>
        <v/>
      </c>
      <c r="K110" s="57" t="str">
        <f t="shared" si="35"/>
        <v>No</v>
      </c>
      <c r="L110" s="87" t="str">
        <f t="shared" si="36"/>
        <v/>
      </c>
      <c r="M110" s="57" t="str">
        <f>Identification!BI110</f>
        <v>N</v>
      </c>
      <c r="N110" s="87" t="str">
        <f t="shared" si="37"/>
        <v/>
      </c>
      <c r="O110" s="88" t="str">
        <f t="shared" si="38"/>
        <v/>
      </c>
      <c r="P110" s="57" t="str">
        <f t="shared" si="39"/>
        <v/>
      </c>
      <c r="Q110" s="57" t="str">
        <f t="shared" si="40"/>
        <v/>
      </c>
      <c r="R110" s="57" t="str">
        <f t="shared" si="41"/>
        <v>No</v>
      </c>
      <c r="S110" s="57" t="str">
        <f t="shared" si="42"/>
        <v/>
      </c>
      <c r="T110" s="57" t="str">
        <f t="shared" si="43"/>
        <v>N</v>
      </c>
      <c r="U110" s="57" t="str">
        <f t="shared" si="44"/>
        <v/>
      </c>
      <c r="V110" s="88" t="str">
        <f t="shared" si="45"/>
        <v/>
      </c>
      <c r="W110" s="57" t="str">
        <f t="shared" si="46"/>
        <v/>
      </c>
      <c r="X110" s="91" t="str">
        <f t="shared" si="47"/>
        <v/>
      </c>
      <c r="Y110" s="58" t="str">
        <f t="shared" si="48"/>
        <v>No</v>
      </c>
      <c r="AA110" s="29" t="str">
        <f t="shared" si="49"/>
        <v>No</v>
      </c>
      <c r="AB110" s="29" t="str">
        <f t="shared" si="50"/>
        <v>No</v>
      </c>
      <c r="AC110" s="29" t="str">
        <f t="shared" si="51"/>
        <v>No</v>
      </c>
      <c r="AE110" s="29" t="str">
        <f t="shared" si="52"/>
        <v/>
      </c>
      <c r="AF110" s="29" t="str">
        <f t="shared" si="53"/>
        <v/>
      </c>
      <c r="AG110" s="29" t="str">
        <f t="shared" si="54"/>
        <v/>
      </c>
      <c r="AI110" s="33">
        <f>IF(C110="Yes",IF(Indicators!E110&lt;&gt;"", Indicators!E110,""),"")</f>
        <v>56.578947399999997</v>
      </c>
      <c r="AJ110" s="33">
        <f t="shared" si="55"/>
        <v>82.3</v>
      </c>
      <c r="AK110" s="62" t="str">
        <f>IF(Parameters!B$5="Percentile", IF(AJ110&lt;Parameters!C$5, "Y", "N"), IF(AI110&lt;Parameters!C$5, "Y", "N"))</f>
        <v>N</v>
      </c>
      <c r="AL110" s="33" t="str">
        <f>IF(C110="Yes", IF(Indicators!W110&lt;&gt;"", Indicators!W110, ""),"")</f>
        <v/>
      </c>
      <c r="AM110" s="33" t="str">
        <f t="shared" si="56"/>
        <v/>
      </c>
      <c r="AN110" s="33" t="str">
        <f>IF(AL110&lt;&gt;"", IF(Parameters!B$6="Percentile", IF(AM110&lt;Parameters!C$6, "Y", "N"), IF(AL110&lt;Parameters!C$6, "Y", "N")),"")</f>
        <v/>
      </c>
      <c r="AO110" s="47" t="str">
        <f t="shared" si="57"/>
        <v>N</v>
      </c>
      <c r="AQ110" s="33">
        <f>IF(C110="Yes", IF(Indicators!N110&lt;&gt;"", Indicators!N110,""),"")</f>
        <v>136.7724868</v>
      </c>
      <c r="AR110" s="33">
        <f t="shared" si="58"/>
        <v>92.4</v>
      </c>
      <c r="AS110" s="48" t="str">
        <f>IF(Parameters!B$7="Percentile", IF(AR110&lt;Parameters!C$7, "Y", "N"), IF(AQ110&lt;Parameters!C$7, "Y", "N"))</f>
        <v>N</v>
      </c>
      <c r="AU110" s="33">
        <f>IF(C110="Yes", IF(Indicators!X110&lt;&gt;"", Indicators!X110,""),"")</f>
        <v>10.58</v>
      </c>
      <c r="AV110" s="33">
        <f t="shared" si="59"/>
        <v>74.5</v>
      </c>
      <c r="AW110" s="48" t="str">
        <f>IF(Parameters!B$8="Percentile", IF(AV110&lt;Parameters!C$8, "Y", "N"), IF(AU110&gt;Parameters!C$8, "Y", "N"))</f>
        <v>N</v>
      </c>
      <c r="AY110" s="71" t="str">
        <f>IF(Indicators!F110&lt;&gt;"", IF(Indicators!F110&lt;Parameters!F$5, "Y", "N"), "")</f>
        <v>N</v>
      </c>
      <c r="AZ110" s="71" t="str">
        <f>IF(Indicators!G110&lt;&gt;"", IF(Indicators!G110&lt;Parameters!G$5, "Y", "N"), "")</f>
        <v>N</v>
      </c>
      <c r="BA110" s="71" t="str">
        <f>IF(Indicators!H110&lt;&gt;"", IF(Indicators!H110&lt;Parameters!H$5, "Y", "N"), "")</f>
        <v/>
      </c>
      <c r="BB110" s="71" t="str">
        <f>IF(Indicators!I110&lt;&gt;"", IF(Indicators!I110&lt;Parameters!I$5, "Y", "N"), "")</f>
        <v/>
      </c>
      <c r="BC110" s="71" t="str">
        <f>IF(Indicators!J110&lt;&gt;"", IF(Indicators!J110&lt;Parameters!J$5, "Y", "N"), "")</f>
        <v/>
      </c>
      <c r="BD110" s="71" t="str">
        <f>IF(Indicators!K110&lt;&gt;"", IF(Indicators!K110&lt;Parameters!K$5, "Y", "N"), "")</f>
        <v/>
      </c>
      <c r="BE110" s="71" t="str">
        <f>IF(Indicators!L110&lt;&gt;"", IF(Indicators!L110&lt;Parameters!L$5, "Y", "N"), "")</f>
        <v/>
      </c>
      <c r="BF110" s="71" t="str">
        <f>IF(Indicators!M110&lt;&gt;"", IF(Indicators!M110&lt;Parameters!M$5, "Y", "N"), "")</f>
        <v>N</v>
      </c>
      <c r="BG110" s="29" t="str">
        <f>IF(Indicators!Q110&lt;&gt;"", IF(Indicators!Q110&lt;Parameters!H$6, "Y", "N"), "")</f>
        <v/>
      </c>
      <c r="BH110" s="29">
        <f t="shared" si="60"/>
        <v>0</v>
      </c>
      <c r="BI110" s="47" t="str">
        <f>IF(K110="No",IF(BH110&gt;=Parameters!C$12, "Y", "N"), "")</f>
        <v>N</v>
      </c>
      <c r="BK110" s="78" t="str">
        <f>IF(AND($BI110="Y", Indicators!O110&lt;&gt;""), _xlfn.PERCENTRANK.EXC(Indicators!O$2:O$210, Indicators!O110)*100, "")</f>
        <v/>
      </c>
      <c r="BL110" s="78" t="str">
        <f>IF(AND($BI110="Y", Indicators!P110&lt;&gt;""), _xlfn.PERCENTRANK.EXC(Indicators!P$2:P$210, Indicators!P110)*100, "")</f>
        <v/>
      </c>
      <c r="BM110" s="78" t="str">
        <f>IF(AND($BI110="Y", Indicators!Q110&lt;&gt;""), _xlfn.PERCENTRANK.EXC(Indicators!Q$2:Q$210, Indicators!Q110)*100, "")</f>
        <v/>
      </c>
      <c r="BN110" s="78" t="str">
        <f>IF(AND($BI110="Y", Indicators!R110&lt;&gt;""), _xlfn.PERCENTRANK.EXC(Indicators!R$2:R$210, Indicators!R110)*100, "")</f>
        <v/>
      </c>
      <c r="BO110" s="78" t="str">
        <f>IF(AND($BI110="Y", Indicators!S110&lt;&gt;""), _xlfn.PERCENTRANK.EXC(Indicators!S$2:S$210, Indicators!S110)*100, "")</f>
        <v/>
      </c>
      <c r="BP110" s="78" t="str">
        <f>IF(AND($BI110="Y", Indicators!T110&lt;&gt;""), _xlfn.PERCENTRANK.EXC(Indicators!T$2:T$210, Indicators!T110)*100, "")</f>
        <v/>
      </c>
      <c r="BQ110" s="78" t="str">
        <f>IF(AND($BI110="Y", Indicators!U110&lt;&gt;""), _xlfn.PERCENTRANK.EXC(Indicators!U$2:U$210, Indicators!U110)*100, "")</f>
        <v/>
      </c>
      <c r="BR110" s="78" t="str">
        <f>IF(AND($BI110="Y", Indicators!V110&lt;&gt;""), _xlfn.PERCENTRANK.EXC(Indicators!V$2:V$210, Indicators!V110)*100, "")</f>
        <v/>
      </c>
      <c r="BS110" s="81" t="str">
        <f t="shared" si="61"/>
        <v/>
      </c>
      <c r="BT110" s="84" t="str">
        <f>IF(BI110="Y", IF(BS110&gt;=Parameters!C$13, "Y", "N"), "")</f>
        <v/>
      </c>
      <c r="BU110" s="29"/>
      <c r="BV110" s="33" t="str">
        <f>IF(BT110="Y", Indicators!X110, "")</f>
        <v/>
      </c>
      <c r="BW110" s="47" t="str">
        <f>IF(BV110&lt;&gt;"", IF(BV110&gt;Parameters!C$14,"Y", "N"), "")</f>
        <v/>
      </c>
      <c r="BY110" s="72" t="str">
        <f>IF(Indicators!F110&lt;&gt;"", IF(Indicators!F110&lt;Parameters!F$18, "Y", "N"), "")</f>
        <v>N</v>
      </c>
      <c r="BZ110" s="72" t="str">
        <f>IF(Indicators!G110&lt;&gt;"", IF(Indicators!G110&lt;Parameters!G$18, "Y", "N"), "")</f>
        <v>N</v>
      </c>
      <c r="CA110" s="72" t="str">
        <f>IF(Indicators!H110&lt;&gt;"", IF(Indicators!H110&lt;Parameters!H$18, "Y", "N"), "")</f>
        <v/>
      </c>
      <c r="CB110" s="72" t="str">
        <f>IF(Indicators!I110&lt;&gt;"", IF(Indicators!I110&lt;Parameters!I$18, "Y", "N"), "")</f>
        <v/>
      </c>
      <c r="CC110" s="72" t="str">
        <f>IF(Indicators!J110&lt;&gt;"", IF(Indicators!J110&lt;Parameters!J$18, "Y", "N"), "")</f>
        <v/>
      </c>
      <c r="CD110" s="72" t="str">
        <f>IF(Indicators!K110&lt;&gt;"", IF(Indicators!K110&lt;Parameters!K$18, "Y", "N"), "")</f>
        <v/>
      </c>
      <c r="CE110" s="72" t="str">
        <f>IF(Indicators!L110&lt;&gt;"", IF(Indicators!L110&lt;Parameters!L$18, "Y", "N"), "")</f>
        <v/>
      </c>
      <c r="CF110" s="72" t="str">
        <f>IF(Indicators!M110&lt;&gt;"", IF(Indicators!M110&lt;Parameters!M$18, "Y", "N"), "")</f>
        <v>N</v>
      </c>
      <c r="CG110" s="29" t="str">
        <f>IF(Indicators!Q110&lt;&gt;"", IF(Indicators!Q110&lt;Parameters!H$19, "Y", "N"), "")</f>
        <v/>
      </c>
      <c r="CH110" s="29">
        <f t="shared" si="62"/>
        <v>0</v>
      </c>
      <c r="CI110" s="47" t="str">
        <f>IF(AND(K110="No",R110="No"),IF(CH110&gt;=Parameters!C$18, "Y", "N"), "")</f>
        <v>N</v>
      </c>
      <c r="CJ110" s="29"/>
      <c r="CK110" s="29" t="str">
        <f>IF(AND($CI110="Y", Indicators!O110&lt;&gt;""), IF(Indicators!O110&lt;Parameters!F$20, "Y", "N"),"")</f>
        <v/>
      </c>
      <c r="CL110" s="29" t="str">
        <f>IF(AND($CI110="Y", Indicators!P110&lt;&gt;""), IF(Indicators!P110&lt;Parameters!G$20, "Y", "N"),"")</f>
        <v/>
      </c>
      <c r="CM110" s="29" t="str">
        <f>IF(AND($CI110="Y", Indicators!Q110&lt;&gt;""), IF(Indicators!Q110&lt;Parameters!H$20, "Y", "N"),"")</f>
        <v/>
      </c>
      <c r="CN110" s="29" t="str">
        <f>IF(AND($CI110="Y", Indicators!R110&lt;&gt;""), IF(Indicators!R110&lt;Parameters!I$20, "Y", "N"),"")</f>
        <v/>
      </c>
      <c r="CO110" s="29" t="str">
        <f>IF(AND($CI110="Y", Indicators!S110&lt;&gt;""), IF(Indicators!S110&lt;Parameters!J$20, "Y", "N"),"")</f>
        <v/>
      </c>
      <c r="CP110" s="29" t="str">
        <f>IF(AND($CI110="Y", Indicators!T110&lt;&gt;""), IF(Indicators!T110&lt;Parameters!K$20, "Y", "N"),"")</f>
        <v/>
      </c>
      <c r="CQ110" s="29" t="str">
        <f>IF(AND($CI110="Y", Indicators!U110&lt;&gt;""), IF(Indicators!U110&lt;Parameters!L$20, "Y", "N"),"")</f>
        <v/>
      </c>
      <c r="CR110" s="29" t="str">
        <f>IF(AND($CI110="Y", Indicators!V110&lt;&gt;""), IF(Indicators!V110&lt;Parameters!M$20, "Y", "N"),"")</f>
        <v/>
      </c>
      <c r="CS110" s="81" t="str">
        <f t="shared" si="63"/>
        <v/>
      </c>
      <c r="CT110" s="84" t="str">
        <f>IF(CI110="Y", IF(CS110&gt;=Parameters!C$19, "Y", "N"), "")</f>
        <v/>
      </c>
      <c r="CU110" s="29" t="str">
        <f>IF($H110="Yes",#REF!, "")</f>
        <v/>
      </c>
      <c r="CV110" s="78" t="str">
        <f>IF(CT110="Y", Indicators!X110, "")</f>
        <v/>
      </c>
      <c r="CW110" s="34" t="str">
        <f>IF(CV110&lt;&gt;"",IF(CV110&gt;Parameters!C129,"Y","N"), "")</f>
        <v/>
      </c>
      <c r="CY110" s="33" t="str">
        <f>IF($K110="Yes", IF(Indicators!F110&lt;&gt;"", Indicators!F110, ""), "")</f>
        <v/>
      </c>
      <c r="CZ110" s="33" t="str">
        <f>IF($K110="Yes", IF(Indicators!G110&lt;&gt;"", Indicators!G110, ""), "")</f>
        <v/>
      </c>
      <c r="DA110" s="33" t="str">
        <f>IF($K110="Yes", IF(Indicators!H110&lt;&gt;"", Indicators!H110, ""), "")</f>
        <v/>
      </c>
      <c r="DB110" s="33" t="str">
        <f>IF($K110="Yes", IF(Indicators!I110&lt;&gt;"", Indicators!I110, ""), "")</f>
        <v/>
      </c>
      <c r="DC110" s="33" t="str">
        <f>IF($K110="Yes", IF(Indicators!J110&lt;&gt;"", Indicators!J110, ""), "")</f>
        <v/>
      </c>
      <c r="DD110" s="33" t="str">
        <f>IF($K110="Yes", IF(Indicators!K110&lt;&gt;"", Indicators!K110, ""), "")</f>
        <v/>
      </c>
      <c r="DE110" s="33" t="str">
        <f>IF($K110="Yes", IF(Indicators!L110&lt;&gt;"", Indicators!L110, ""), "")</f>
        <v/>
      </c>
      <c r="DF110" s="33" t="str">
        <f>IF($K110="Yes", IF(Indicators!M110&lt;&gt;"", Indicators!M110, ""), "")</f>
        <v/>
      </c>
      <c r="DH110" s="33" t="str">
        <f>IF($K110="Yes", IF(Indicators!W110&lt;&gt;"", Indicators!W110, ""), "")</f>
        <v/>
      </c>
      <c r="DJ110" s="33" t="str">
        <f>IF($K110="Yes", IF(Indicators!O110&lt;&gt;"", Indicators!O110, ""), "")</f>
        <v/>
      </c>
      <c r="DK110" s="33" t="str">
        <f>IF($K110="Yes", IF(Indicators!P110&lt;&gt;"", Indicators!P110, ""), "")</f>
        <v/>
      </c>
      <c r="DL110" s="33" t="str">
        <f>IF($K110="Yes", IF(Indicators!Q110&lt;&gt;"", Indicators!Q110, ""), "")</f>
        <v/>
      </c>
      <c r="DM110" s="33" t="str">
        <f>IF($K110="Yes", IF(Indicators!R110&lt;&gt;"", Indicators!R110, ""), "")</f>
        <v/>
      </c>
      <c r="DN110" s="33" t="str">
        <f>IF($K110="Yes", IF(Indicators!S110&lt;&gt;"", Indicators!S110, ""), "")</f>
        <v/>
      </c>
      <c r="DO110" s="33" t="str">
        <f>IF($K110="Yes", IF(Indicators!T110&lt;&gt;"", Indicators!T110, ""), "")</f>
        <v/>
      </c>
      <c r="DP110" s="33" t="str">
        <f>IF($K110="Yes", IF(Indicators!U110&lt;&gt;"", Indicators!U110, ""), "")</f>
        <v/>
      </c>
      <c r="DQ110" s="33" t="str">
        <f>IF($K110="Yes", IF(Indicators!V110&lt;&gt;"", Indicators!V110, ""), "")</f>
        <v/>
      </c>
      <c r="DS110" s="29" t="str">
        <f>IF($K110="Yes", IF(Indicators!X110&lt;&gt;"", Indicators!X110, ""), "")</f>
        <v/>
      </c>
    </row>
    <row r="111" spans="1:123" x14ac:dyDescent="0.25">
      <c r="A111" s="56" t="str">
        <f>Indicators!A111</f>
        <v>District1025</v>
      </c>
      <c r="B111" s="56" t="str">
        <f>Indicators!B111</f>
        <v>School 5</v>
      </c>
      <c r="C111" s="57" t="str">
        <f>Indicators!D111</f>
        <v>Yes</v>
      </c>
      <c r="D111" s="64">
        <f>IF(AK111="Y", IF(Parameters!B$5="Percentile", Identification!AJ111,Identification!AI111), "")</f>
        <v>41.637630700000003</v>
      </c>
      <c r="E111" s="64" t="str">
        <f>IF(AN111="Y", IF(Parameters!B$6="Percentile", AM111, AL111), "")</f>
        <v/>
      </c>
      <c r="F111" s="57" t="str">
        <f t="shared" si="32"/>
        <v>Y</v>
      </c>
      <c r="G111" s="64" t="str">
        <f>IF(AND(F111="Y", AS111="Y"), IF(Parameters!B$7="Percentile", AR111,AQ111), "")</f>
        <v/>
      </c>
      <c r="H111" s="57" t="str">
        <f t="shared" si="33"/>
        <v>N</v>
      </c>
      <c r="I111" s="64" t="str">
        <f>IF(AND(H111="Y", AW111="Y"), IF(Parameters!B$7="Percentile", AV111,AU111), "")</f>
        <v/>
      </c>
      <c r="J111" s="65" t="str">
        <f t="shared" si="34"/>
        <v/>
      </c>
      <c r="K111" s="57" t="str">
        <f t="shared" si="35"/>
        <v>No</v>
      </c>
      <c r="L111" s="87">
        <f t="shared" si="36"/>
        <v>3</v>
      </c>
      <c r="M111" s="57" t="str">
        <f>Identification!BI111</f>
        <v>Y</v>
      </c>
      <c r="N111" s="87" t="str">
        <f t="shared" si="37"/>
        <v/>
      </c>
      <c r="O111" s="88" t="str">
        <f t="shared" si="38"/>
        <v>N</v>
      </c>
      <c r="P111" s="57" t="str">
        <f t="shared" si="39"/>
        <v/>
      </c>
      <c r="Q111" s="57" t="str">
        <f t="shared" si="40"/>
        <v/>
      </c>
      <c r="R111" s="57" t="str">
        <f t="shared" si="41"/>
        <v>No</v>
      </c>
      <c r="S111" s="57">
        <f t="shared" si="42"/>
        <v>2</v>
      </c>
      <c r="T111" s="57" t="str">
        <f t="shared" si="43"/>
        <v>Y</v>
      </c>
      <c r="U111" s="57" t="str">
        <f t="shared" si="44"/>
        <v/>
      </c>
      <c r="V111" s="88" t="str">
        <f t="shared" si="45"/>
        <v>N</v>
      </c>
      <c r="W111" s="57" t="str">
        <f t="shared" si="46"/>
        <v/>
      </c>
      <c r="X111" s="91" t="str">
        <f t="shared" si="47"/>
        <v/>
      </c>
      <c r="Y111" s="58" t="str">
        <f t="shared" si="48"/>
        <v>No</v>
      </c>
      <c r="AA111" s="29" t="str">
        <f t="shared" si="49"/>
        <v>No</v>
      </c>
      <c r="AB111" s="29" t="str">
        <f t="shared" si="50"/>
        <v>No</v>
      </c>
      <c r="AC111" s="29" t="str">
        <f t="shared" si="51"/>
        <v>No</v>
      </c>
      <c r="AE111" s="29" t="str">
        <f t="shared" si="52"/>
        <v/>
      </c>
      <c r="AF111" s="29" t="str">
        <f t="shared" si="53"/>
        <v/>
      </c>
      <c r="AG111" s="29" t="str">
        <f t="shared" si="54"/>
        <v/>
      </c>
      <c r="AI111" s="33">
        <f>IF(C111="Yes",IF(Indicators!E111&lt;&gt;"", Indicators!E111,""),"")</f>
        <v>41.637630700000003</v>
      </c>
      <c r="AJ111" s="33">
        <f t="shared" si="55"/>
        <v>42.1</v>
      </c>
      <c r="AK111" s="62" t="str">
        <f>IF(Parameters!B$5="Percentile", IF(AJ111&lt;Parameters!C$5, "Y", "N"), IF(AI111&lt;Parameters!C$5, "Y", "N"))</f>
        <v>Y</v>
      </c>
      <c r="AL111" s="33" t="str">
        <f>IF(C111="Yes", IF(Indicators!W111&lt;&gt;"", Indicators!W111, ""),"")</f>
        <v/>
      </c>
      <c r="AM111" s="33" t="str">
        <f t="shared" si="56"/>
        <v/>
      </c>
      <c r="AN111" s="33" t="str">
        <f>IF(AL111&lt;&gt;"", IF(Parameters!B$6="Percentile", IF(AM111&lt;Parameters!C$6, "Y", "N"), IF(AL111&lt;Parameters!C$6, "Y", "N")),"")</f>
        <v/>
      </c>
      <c r="AO111" s="47" t="str">
        <f t="shared" si="57"/>
        <v>Y</v>
      </c>
      <c r="AQ111" s="33">
        <f>IF(C111="Yes", IF(Indicators!N111&lt;&gt;"", Indicators!N111,""),"")</f>
        <v>111.9360902</v>
      </c>
      <c r="AR111" s="33">
        <f t="shared" si="58"/>
        <v>52.7</v>
      </c>
      <c r="AS111" s="48" t="str">
        <f>IF(Parameters!B$7="Percentile", IF(AR111&lt;Parameters!C$7, "Y", "N"), IF(AQ111&lt;Parameters!C$7, "Y", "N"))</f>
        <v>N</v>
      </c>
      <c r="AU111" s="33">
        <f>IF(C111="Yes", IF(Indicators!X111&lt;&gt;"", Indicators!X111,""),"")</f>
        <v>16.55</v>
      </c>
      <c r="AV111" s="33">
        <f t="shared" si="59"/>
        <v>34.299999999999997</v>
      </c>
      <c r="AW111" s="48" t="str">
        <f>IF(Parameters!B$8="Percentile", IF(AV111&lt;Parameters!C$8, "Y", "N"), IF(AU111&gt;Parameters!C$8, "Y", "N"))</f>
        <v>N</v>
      </c>
      <c r="AY111" s="71" t="str">
        <f>IF(Indicators!F111&lt;&gt;"", IF(Indicators!F111&lt;Parameters!F$5, "Y", "N"), "")</f>
        <v>Y</v>
      </c>
      <c r="AZ111" s="71" t="str">
        <f>IF(Indicators!G111&lt;&gt;"", IF(Indicators!G111&lt;Parameters!G$5, "Y", "N"), "")</f>
        <v>Y</v>
      </c>
      <c r="BA111" s="71" t="str">
        <f>IF(Indicators!H111&lt;&gt;"", IF(Indicators!H111&lt;Parameters!H$5, "Y", "N"), "")</f>
        <v/>
      </c>
      <c r="BB111" s="71" t="str">
        <f>IF(Indicators!I111&lt;&gt;"", IF(Indicators!I111&lt;Parameters!I$5, "Y", "N"), "")</f>
        <v/>
      </c>
      <c r="BC111" s="71" t="str">
        <f>IF(Indicators!J111&lt;&gt;"", IF(Indicators!J111&lt;Parameters!J$5, "Y", "N"), "")</f>
        <v/>
      </c>
      <c r="BD111" s="71" t="str">
        <f>IF(Indicators!K111&lt;&gt;"", IF(Indicators!K111&lt;Parameters!K$5, "Y", "N"), "")</f>
        <v/>
      </c>
      <c r="BE111" s="71" t="str">
        <f>IF(Indicators!L111&lt;&gt;"", IF(Indicators!L111&lt;Parameters!L$5, "Y", "N"), "")</f>
        <v/>
      </c>
      <c r="BF111" s="71" t="str">
        <f>IF(Indicators!M111&lt;&gt;"", IF(Indicators!M111&lt;Parameters!M$5, "Y", "N"), "")</f>
        <v>Y</v>
      </c>
      <c r="BG111" s="29" t="str">
        <f>IF(Indicators!Q111&lt;&gt;"", IF(Indicators!Q111&lt;Parameters!H$6, "Y", "N"), "")</f>
        <v/>
      </c>
      <c r="BH111" s="29">
        <f t="shared" si="60"/>
        <v>3</v>
      </c>
      <c r="BI111" s="47" t="str">
        <f>IF(K111="No",IF(BH111&gt;=Parameters!C$12, "Y", "N"), "")</f>
        <v>Y</v>
      </c>
      <c r="BK111" s="78">
        <f>IF(AND($BI111="Y", Indicators!O111&lt;&gt;""), _xlfn.PERCENTRANK.EXC(Indicators!O$2:O$210, Indicators!O111)*100, "")</f>
        <v>66.100000000000009</v>
      </c>
      <c r="BL111" s="78">
        <f>IF(AND($BI111="Y", Indicators!P111&lt;&gt;""), _xlfn.PERCENTRANK.EXC(Indicators!P$2:P$210, Indicators!P111)*100, "")</f>
        <v>55.7</v>
      </c>
      <c r="BM111" s="78" t="str">
        <f>IF(AND($BI111="Y", Indicators!Q111&lt;&gt;""), _xlfn.PERCENTRANK.EXC(Indicators!Q$2:Q$210, Indicators!Q111)*100, "")</f>
        <v/>
      </c>
      <c r="BN111" s="78" t="str">
        <f>IF(AND($BI111="Y", Indicators!R111&lt;&gt;""), _xlfn.PERCENTRANK.EXC(Indicators!R$2:R$210, Indicators!R111)*100, "")</f>
        <v/>
      </c>
      <c r="BO111" s="78" t="str">
        <f>IF(AND($BI111="Y", Indicators!S111&lt;&gt;""), _xlfn.PERCENTRANK.EXC(Indicators!S$2:S$210, Indicators!S111)*100, "")</f>
        <v/>
      </c>
      <c r="BP111" s="78" t="str">
        <f>IF(AND($BI111="Y", Indicators!T111&lt;&gt;""), _xlfn.PERCENTRANK.EXC(Indicators!T$2:T$210, Indicators!T111)*100, "")</f>
        <v/>
      </c>
      <c r="BQ111" s="78" t="str">
        <f>IF(AND($BI111="Y", Indicators!U111&lt;&gt;""), _xlfn.PERCENTRANK.EXC(Indicators!U$2:U$210, Indicators!U111)*100, "")</f>
        <v/>
      </c>
      <c r="BR111" s="78">
        <f>IF(AND($BI111="Y", Indicators!V111&lt;&gt;""), _xlfn.PERCENTRANK.EXC(Indicators!V$2:V$210, Indicators!V111)*100, "")</f>
        <v>46.2</v>
      </c>
      <c r="BS111" s="81">
        <f t="shared" si="61"/>
        <v>0</v>
      </c>
      <c r="BT111" s="84" t="str">
        <f>IF(BI111="Y", IF(BS111&gt;=Parameters!C$13, "Y", "N"), "")</f>
        <v>N</v>
      </c>
      <c r="BU111" s="29"/>
      <c r="BV111" s="33" t="str">
        <f>IF(BT111="Y", Indicators!X111, "")</f>
        <v/>
      </c>
      <c r="BW111" s="47" t="str">
        <f>IF(BV111&lt;&gt;"", IF(BV111&gt;Parameters!C$14,"Y", "N"), "")</f>
        <v/>
      </c>
      <c r="BY111" s="72" t="str">
        <f>IF(Indicators!F111&lt;&gt;"", IF(Indicators!F111&lt;Parameters!F$18, "Y", "N"), "")</f>
        <v>N</v>
      </c>
      <c r="BZ111" s="72" t="str">
        <f>IF(Indicators!G111&lt;&gt;"", IF(Indicators!G111&lt;Parameters!G$18, "Y", "N"), "")</f>
        <v>Y</v>
      </c>
      <c r="CA111" s="72" t="str">
        <f>IF(Indicators!H111&lt;&gt;"", IF(Indicators!H111&lt;Parameters!H$18, "Y", "N"), "")</f>
        <v/>
      </c>
      <c r="CB111" s="72" t="str">
        <f>IF(Indicators!I111&lt;&gt;"", IF(Indicators!I111&lt;Parameters!I$18, "Y", "N"), "")</f>
        <v/>
      </c>
      <c r="CC111" s="72" t="str">
        <f>IF(Indicators!J111&lt;&gt;"", IF(Indicators!J111&lt;Parameters!J$18, "Y", "N"), "")</f>
        <v/>
      </c>
      <c r="CD111" s="72" t="str">
        <f>IF(Indicators!K111&lt;&gt;"", IF(Indicators!K111&lt;Parameters!K$18, "Y", "N"), "")</f>
        <v/>
      </c>
      <c r="CE111" s="72" t="str">
        <f>IF(Indicators!L111&lt;&gt;"", IF(Indicators!L111&lt;Parameters!L$18, "Y", "N"), "")</f>
        <v/>
      </c>
      <c r="CF111" s="72" t="str">
        <f>IF(Indicators!M111&lt;&gt;"", IF(Indicators!M111&lt;Parameters!M$18, "Y", "N"), "")</f>
        <v>Y</v>
      </c>
      <c r="CG111" s="29" t="str">
        <f>IF(Indicators!Q111&lt;&gt;"", IF(Indicators!Q111&lt;Parameters!H$19, "Y", "N"), "")</f>
        <v/>
      </c>
      <c r="CH111" s="29">
        <f t="shared" si="62"/>
        <v>2</v>
      </c>
      <c r="CI111" s="47" t="str">
        <f>IF(AND(K111="No",R111="No"),IF(CH111&gt;=Parameters!C$18, "Y", "N"), "")</f>
        <v>Y</v>
      </c>
      <c r="CJ111" s="29"/>
      <c r="CK111" s="29" t="str">
        <f>IF(AND($CI111="Y", Indicators!O111&lt;&gt;""), IF(Indicators!O111&lt;Parameters!F$20, "Y", "N"),"")</f>
        <v>N</v>
      </c>
      <c r="CL111" s="29" t="str">
        <f>IF(AND($CI111="Y", Indicators!P111&lt;&gt;""), IF(Indicators!P111&lt;Parameters!G$20, "Y", "N"),"")</f>
        <v>Y</v>
      </c>
      <c r="CM111" s="29" t="str">
        <f>IF(AND($CI111="Y", Indicators!Q111&lt;&gt;""), IF(Indicators!Q111&lt;Parameters!H$20, "Y", "N"),"")</f>
        <v/>
      </c>
      <c r="CN111" s="29" t="str">
        <f>IF(AND($CI111="Y", Indicators!R111&lt;&gt;""), IF(Indicators!R111&lt;Parameters!I$20, "Y", "N"),"")</f>
        <v/>
      </c>
      <c r="CO111" s="29" t="str">
        <f>IF(AND($CI111="Y", Indicators!S111&lt;&gt;""), IF(Indicators!S111&lt;Parameters!J$20, "Y", "N"),"")</f>
        <v/>
      </c>
      <c r="CP111" s="29" t="str">
        <f>IF(AND($CI111="Y", Indicators!T111&lt;&gt;""), IF(Indicators!T111&lt;Parameters!K$20, "Y", "N"),"")</f>
        <v/>
      </c>
      <c r="CQ111" s="29" t="str">
        <f>IF(AND($CI111="Y", Indicators!U111&lt;&gt;""), IF(Indicators!U111&lt;Parameters!L$20, "Y", "N"),"")</f>
        <v/>
      </c>
      <c r="CR111" s="29" t="str">
        <f>IF(AND($CI111="Y", Indicators!V111&lt;&gt;""), IF(Indicators!V111&lt;Parameters!M$20, "Y", "N"),"")</f>
        <v>N</v>
      </c>
      <c r="CS111" s="81">
        <f t="shared" si="63"/>
        <v>1</v>
      </c>
      <c r="CT111" s="84" t="str">
        <f>IF(CI111="Y", IF(CS111&gt;=Parameters!C$19, "Y", "N"), "")</f>
        <v>N</v>
      </c>
      <c r="CU111" s="29" t="str">
        <f>IF($H111="Yes",#REF!, "")</f>
        <v/>
      </c>
      <c r="CV111" s="78" t="str">
        <f>IF(CT111="Y", Indicators!X111, "")</f>
        <v/>
      </c>
      <c r="CW111" s="34" t="str">
        <f>IF(CV111&lt;&gt;"",IF(CV111&gt;Parameters!C130,"Y","N"), "")</f>
        <v/>
      </c>
      <c r="CY111" s="33" t="str">
        <f>IF($K111="Yes", IF(Indicators!F111&lt;&gt;"", Indicators!F111, ""), "")</f>
        <v/>
      </c>
      <c r="CZ111" s="33" t="str">
        <f>IF($K111="Yes", IF(Indicators!G111&lt;&gt;"", Indicators!G111, ""), "")</f>
        <v/>
      </c>
      <c r="DA111" s="33" t="str">
        <f>IF($K111="Yes", IF(Indicators!H111&lt;&gt;"", Indicators!H111, ""), "")</f>
        <v/>
      </c>
      <c r="DB111" s="33" t="str">
        <f>IF($K111="Yes", IF(Indicators!I111&lt;&gt;"", Indicators!I111, ""), "")</f>
        <v/>
      </c>
      <c r="DC111" s="33" t="str">
        <f>IF($K111="Yes", IF(Indicators!J111&lt;&gt;"", Indicators!J111, ""), "")</f>
        <v/>
      </c>
      <c r="DD111" s="33" t="str">
        <f>IF($K111="Yes", IF(Indicators!K111&lt;&gt;"", Indicators!K111, ""), "")</f>
        <v/>
      </c>
      <c r="DE111" s="33" t="str">
        <f>IF($K111="Yes", IF(Indicators!L111&lt;&gt;"", Indicators!L111, ""), "")</f>
        <v/>
      </c>
      <c r="DF111" s="33" t="str">
        <f>IF($K111="Yes", IF(Indicators!M111&lt;&gt;"", Indicators!M111, ""), "")</f>
        <v/>
      </c>
      <c r="DH111" s="33" t="str">
        <f>IF($K111="Yes", IF(Indicators!W111&lt;&gt;"", Indicators!W111, ""), "")</f>
        <v/>
      </c>
      <c r="DJ111" s="33" t="str">
        <f>IF($K111="Yes", IF(Indicators!O111&lt;&gt;"", Indicators!O111, ""), "")</f>
        <v/>
      </c>
      <c r="DK111" s="33" t="str">
        <f>IF($K111="Yes", IF(Indicators!P111&lt;&gt;"", Indicators!P111, ""), "")</f>
        <v/>
      </c>
      <c r="DL111" s="33" t="str">
        <f>IF($K111="Yes", IF(Indicators!Q111&lt;&gt;"", Indicators!Q111, ""), "")</f>
        <v/>
      </c>
      <c r="DM111" s="33" t="str">
        <f>IF($K111="Yes", IF(Indicators!R111&lt;&gt;"", Indicators!R111, ""), "")</f>
        <v/>
      </c>
      <c r="DN111" s="33" t="str">
        <f>IF($K111="Yes", IF(Indicators!S111&lt;&gt;"", Indicators!S111, ""), "")</f>
        <v/>
      </c>
      <c r="DO111" s="33" t="str">
        <f>IF($K111="Yes", IF(Indicators!T111&lt;&gt;"", Indicators!T111, ""), "")</f>
        <v/>
      </c>
      <c r="DP111" s="33" t="str">
        <f>IF($K111="Yes", IF(Indicators!U111&lt;&gt;"", Indicators!U111, ""), "")</f>
        <v/>
      </c>
      <c r="DQ111" s="33" t="str">
        <f>IF($K111="Yes", IF(Indicators!V111&lt;&gt;"", Indicators!V111, ""), "")</f>
        <v/>
      </c>
      <c r="DS111" s="29" t="str">
        <f>IF($K111="Yes", IF(Indicators!X111&lt;&gt;"", Indicators!X111, ""), "")</f>
        <v/>
      </c>
    </row>
    <row r="112" spans="1:123" x14ac:dyDescent="0.25">
      <c r="A112" s="56" t="str">
        <f>Indicators!A112</f>
        <v>District1026</v>
      </c>
      <c r="B112" s="56" t="str">
        <f>Indicators!B112</f>
        <v>School 1</v>
      </c>
      <c r="C112" s="57" t="str">
        <f>Indicators!D112</f>
        <v>Yes</v>
      </c>
      <c r="D112" s="64">
        <f>IF(AK112="Y", IF(Parameters!B$5="Percentile", Identification!AJ112,Identification!AI112), "")</f>
        <v>40.143369200000002</v>
      </c>
      <c r="E112" s="64" t="str">
        <f>IF(AN112="Y", IF(Parameters!B$6="Percentile", AM112, AL112), "")</f>
        <v/>
      </c>
      <c r="F112" s="57" t="str">
        <f t="shared" si="32"/>
        <v>Y</v>
      </c>
      <c r="G112" s="64">
        <f>IF(AND(F112="Y", AS112="Y"), IF(Parameters!B$7="Percentile", AR112,AQ112), "")</f>
        <v>17.100000000000001</v>
      </c>
      <c r="H112" s="57" t="str">
        <f t="shared" si="33"/>
        <v>Y</v>
      </c>
      <c r="I112" s="64" t="str">
        <f>IF(AND(H112="Y", AW112="Y"), IF(Parameters!B$7="Percentile", AV112,AU112), "")</f>
        <v/>
      </c>
      <c r="J112" s="65" t="str">
        <f t="shared" si="34"/>
        <v>N</v>
      </c>
      <c r="K112" s="57" t="str">
        <f t="shared" si="35"/>
        <v>No</v>
      </c>
      <c r="L112" s="87">
        <f t="shared" si="36"/>
        <v>2</v>
      </c>
      <c r="M112" s="57" t="str">
        <f>Identification!BI112</f>
        <v>Y</v>
      </c>
      <c r="N112" s="87">
        <f t="shared" si="37"/>
        <v>2</v>
      </c>
      <c r="O112" s="88" t="str">
        <f t="shared" si="38"/>
        <v>Y</v>
      </c>
      <c r="P112" s="57">
        <f t="shared" si="39"/>
        <v>22.97</v>
      </c>
      <c r="Q112" s="57" t="str">
        <f t="shared" si="40"/>
        <v>Y</v>
      </c>
      <c r="R112" s="57" t="str">
        <f t="shared" si="41"/>
        <v>Yes</v>
      </c>
      <c r="S112" s="57" t="str">
        <f t="shared" si="42"/>
        <v/>
      </c>
      <c r="T112" s="57" t="str">
        <f t="shared" si="43"/>
        <v/>
      </c>
      <c r="U112" s="57" t="str">
        <f t="shared" si="44"/>
        <v/>
      </c>
      <c r="V112" s="88" t="str">
        <f t="shared" si="45"/>
        <v/>
      </c>
      <c r="W112" s="57" t="str">
        <f t="shared" si="46"/>
        <v/>
      </c>
      <c r="X112" s="91" t="str">
        <f t="shared" si="47"/>
        <v/>
      </c>
      <c r="Y112" s="58" t="str">
        <f t="shared" si="48"/>
        <v>No</v>
      </c>
      <c r="AA112" s="29" t="str">
        <f t="shared" si="49"/>
        <v>No</v>
      </c>
      <c r="AB112" s="29" t="str">
        <f t="shared" si="50"/>
        <v>Yes</v>
      </c>
      <c r="AC112" s="29" t="str">
        <f t="shared" si="51"/>
        <v>No</v>
      </c>
      <c r="AE112" s="29" t="str">
        <f t="shared" si="52"/>
        <v/>
      </c>
      <c r="AF112" s="29" t="str">
        <f t="shared" si="53"/>
        <v/>
      </c>
      <c r="AG112" s="29" t="str">
        <f t="shared" si="54"/>
        <v/>
      </c>
      <c r="AI112" s="33">
        <f>IF(C112="Yes",IF(Indicators!E112&lt;&gt;"", Indicators!E112,""),"")</f>
        <v>40.143369200000002</v>
      </c>
      <c r="AJ112" s="33">
        <f t="shared" si="55"/>
        <v>38.700000000000003</v>
      </c>
      <c r="AK112" s="62" t="str">
        <f>IF(Parameters!B$5="Percentile", IF(AJ112&lt;Parameters!C$5, "Y", "N"), IF(AI112&lt;Parameters!C$5, "Y", "N"))</f>
        <v>Y</v>
      </c>
      <c r="AL112" s="33" t="str">
        <f>IF(C112="Yes", IF(Indicators!W112&lt;&gt;"", Indicators!W112, ""),"")</f>
        <v/>
      </c>
      <c r="AM112" s="33" t="str">
        <f t="shared" si="56"/>
        <v/>
      </c>
      <c r="AN112" s="33" t="str">
        <f>IF(AL112&lt;&gt;"", IF(Parameters!B$6="Percentile", IF(AM112&lt;Parameters!C$6, "Y", "N"), IF(AL112&lt;Parameters!C$6, "Y", "N")),"")</f>
        <v/>
      </c>
      <c r="AO112" s="47" t="str">
        <f t="shared" si="57"/>
        <v>Y</v>
      </c>
      <c r="AQ112" s="33">
        <f>IF(C112="Yes", IF(Indicators!N112&lt;&gt;"", Indicators!N112,""),"")</f>
        <v>97.7272727</v>
      </c>
      <c r="AR112" s="33">
        <f t="shared" si="58"/>
        <v>17.100000000000001</v>
      </c>
      <c r="AS112" s="48" t="str">
        <f>IF(Parameters!B$7="Percentile", IF(AR112&lt;Parameters!C$7, "Y", "N"), IF(AQ112&lt;Parameters!C$7, "Y", "N"))</f>
        <v>Y</v>
      </c>
      <c r="AU112" s="33">
        <f>IF(C112="Yes", IF(Indicators!X112&lt;&gt;"", Indicators!X112,""),"")</f>
        <v>22.97</v>
      </c>
      <c r="AV112" s="33">
        <f t="shared" si="59"/>
        <v>10.799999999999997</v>
      </c>
      <c r="AW112" s="48" t="str">
        <f>IF(Parameters!B$8="Percentile", IF(AV112&lt;Parameters!C$8, "Y", "N"), IF(AU112&gt;Parameters!C$8, "Y", "N"))</f>
        <v>N</v>
      </c>
      <c r="AY112" s="71" t="str">
        <f>IF(Indicators!F112&lt;&gt;"", IF(Indicators!F112&lt;Parameters!F$5, "Y", "N"), "")</f>
        <v>Y</v>
      </c>
      <c r="AZ112" s="71" t="str">
        <f>IF(Indicators!G112&lt;&gt;"", IF(Indicators!G112&lt;Parameters!G$5, "Y", "N"), "")</f>
        <v>N</v>
      </c>
      <c r="BA112" s="71" t="str">
        <f>IF(Indicators!H112&lt;&gt;"", IF(Indicators!H112&lt;Parameters!H$5, "Y", "N"), "")</f>
        <v/>
      </c>
      <c r="BB112" s="71" t="str">
        <f>IF(Indicators!I112&lt;&gt;"", IF(Indicators!I112&lt;Parameters!I$5, "Y", "N"), "")</f>
        <v/>
      </c>
      <c r="BC112" s="71" t="str">
        <f>IF(Indicators!J112&lt;&gt;"", IF(Indicators!J112&lt;Parameters!J$5, "Y", "N"), "")</f>
        <v/>
      </c>
      <c r="BD112" s="71" t="str">
        <f>IF(Indicators!K112&lt;&gt;"", IF(Indicators!K112&lt;Parameters!K$5, "Y", "N"), "")</f>
        <v/>
      </c>
      <c r="BE112" s="71" t="str">
        <f>IF(Indicators!L112&lt;&gt;"", IF(Indicators!L112&lt;Parameters!L$5, "Y", "N"), "")</f>
        <v/>
      </c>
      <c r="BF112" s="71" t="str">
        <f>IF(Indicators!M112&lt;&gt;"", IF(Indicators!M112&lt;Parameters!M$5, "Y", "N"), "")</f>
        <v>Y</v>
      </c>
      <c r="BG112" s="29" t="str">
        <f>IF(Indicators!Q112&lt;&gt;"", IF(Indicators!Q112&lt;Parameters!H$6, "Y", "N"), "")</f>
        <v/>
      </c>
      <c r="BH112" s="29">
        <f t="shared" si="60"/>
        <v>2</v>
      </c>
      <c r="BI112" s="47" t="str">
        <f>IF(K112="No",IF(BH112&gt;=Parameters!C$12, "Y", "N"), "")</f>
        <v>Y</v>
      </c>
      <c r="BK112" s="78">
        <f>IF(AND($BI112="Y", Indicators!O112&lt;&gt;""), _xlfn.PERCENTRANK.EXC(Indicators!O$2:O$210, Indicators!O112)*100, "")</f>
        <v>19.2</v>
      </c>
      <c r="BL112" s="78">
        <f>IF(AND($BI112="Y", Indicators!P112&lt;&gt;""), _xlfn.PERCENTRANK.EXC(Indicators!P$2:P$210, Indicators!P112)*100, "")</f>
        <v>59</v>
      </c>
      <c r="BM112" s="78" t="str">
        <f>IF(AND($BI112="Y", Indicators!Q112&lt;&gt;""), _xlfn.PERCENTRANK.EXC(Indicators!Q$2:Q$210, Indicators!Q112)*100, "")</f>
        <v/>
      </c>
      <c r="BN112" s="78" t="str">
        <f>IF(AND($BI112="Y", Indicators!R112&lt;&gt;""), _xlfn.PERCENTRANK.EXC(Indicators!R$2:R$210, Indicators!R112)*100, "")</f>
        <v/>
      </c>
      <c r="BO112" s="78" t="str">
        <f>IF(AND($BI112="Y", Indicators!S112&lt;&gt;""), _xlfn.PERCENTRANK.EXC(Indicators!S$2:S$210, Indicators!S112)*100, "")</f>
        <v/>
      </c>
      <c r="BP112" s="78" t="str">
        <f>IF(AND($BI112="Y", Indicators!T112&lt;&gt;""), _xlfn.PERCENTRANK.EXC(Indicators!T$2:T$210, Indicators!T112)*100, "")</f>
        <v/>
      </c>
      <c r="BQ112" s="78" t="str">
        <f>IF(AND($BI112="Y", Indicators!U112&lt;&gt;""), _xlfn.PERCENTRANK.EXC(Indicators!U$2:U$210, Indicators!U112)*100, "")</f>
        <v/>
      </c>
      <c r="BR112" s="78">
        <f>IF(AND($BI112="Y", Indicators!V112&lt;&gt;""), _xlfn.PERCENTRANK.EXC(Indicators!V$2:V$210, Indicators!V112)*100, "")</f>
        <v>15.9</v>
      </c>
      <c r="BS112" s="81">
        <f t="shared" si="61"/>
        <v>2</v>
      </c>
      <c r="BT112" s="84" t="str">
        <f>IF(BI112="Y", IF(BS112&gt;=Parameters!C$13, "Y", "N"), "")</f>
        <v>Y</v>
      </c>
      <c r="BU112" s="29"/>
      <c r="BV112" s="33">
        <f>IF(BT112="Y", Indicators!X112, "")</f>
        <v>22.97</v>
      </c>
      <c r="BW112" s="47" t="str">
        <f>IF(BV112&lt;&gt;"", IF(BV112&gt;Parameters!C$14,"Y", "N"), "")</f>
        <v>Y</v>
      </c>
      <c r="BY112" s="72" t="str">
        <f>IF(Indicators!F112&lt;&gt;"", IF(Indicators!F112&lt;Parameters!F$18, "Y", "N"), "")</f>
        <v>N</v>
      </c>
      <c r="BZ112" s="72" t="str">
        <f>IF(Indicators!G112&lt;&gt;"", IF(Indicators!G112&lt;Parameters!G$18, "Y", "N"), "")</f>
        <v>N</v>
      </c>
      <c r="CA112" s="72" t="str">
        <f>IF(Indicators!H112&lt;&gt;"", IF(Indicators!H112&lt;Parameters!H$18, "Y", "N"), "")</f>
        <v/>
      </c>
      <c r="CB112" s="72" t="str">
        <f>IF(Indicators!I112&lt;&gt;"", IF(Indicators!I112&lt;Parameters!I$18, "Y", "N"), "")</f>
        <v/>
      </c>
      <c r="CC112" s="72" t="str">
        <f>IF(Indicators!J112&lt;&gt;"", IF(Indicators!J112&lt;Parameters!J$18, "Y", "N"), "")</f>
        <v/>
      </c>
      <c r="CD112" s="72" t="str">
        <f>IF(Indicators!K112&lt;&gt;"", IF(Indicators!K112&lt;Parameters!K$18, "Y", "N"), "")</f>
        <v/>
      </c>
      <c r="CE112" s="72" t="str">
        <f>IF(Indicators!L112&lt;&gt;"", IF(Indicators!L112&lt;Parameters!L$18, "Y", "N"), "")</f>
        <v/>
      </c>
      <c r="CF112" s="72" t="str">
        <f>IF(Indicators!M112&lt;&gt;"", IF(Indicators!M112&lt;Parameters!M$18, "Y", "N"), "")</f>
        <v>Y</v>
      </c>
      <c r="CG112" s="29" t="str">
        <f>IF(Indicators!Q112&lt;&gt;"", IF(Indicators!Q112&lt;Parameters!H$19, "Y", "N"), "")</f>
        <v/>
      </c>
      <c r="CH112" s="29">
        <f t="shared" si="62"/>
        <v>1</v>
      </c>
      <c r="CI112" s="47" t="str">
        <f>IF(AND(K112="No",R112="No"),IF(CH112&gt;=Parameters!C$18, "Y", "N"), "")</f>
        <v/>
      </c>
      <c r="CJ112" s="29"/>
      <c r="CK112" s="29" t="str">
        <f>IF(AND($CI112="Y", Indicators!O112&lt;&gt;""), IF(Indicators!O112&lt;Parameters!F$20, "Y", "N"),"")</f>
        <v/>
      </c>
      <c r="CL112" s="29" t="str">
        <f>IF(AND($CI112="Y", Indicators!P112&lt;&gt;""), IF(Indicators!P112&lt;Parameters!G$20, "Y", "N"),"")</f>
        <v/>
      </c>
      <c r="CM112" s="29" t="str">
        <f>IF(AND($CI112="Y", Indicators!Q112&lt;&gt;""), IF(Indicators!Q112&lt;Parameters!H$20, "Y", "N"),"")</f>
        <v/>
      </c>
      <c r="CN112" s="29" t="str">
        <f>IF(AND($CI112="Y", Indicators!R112&lt;&gt;""), IF(Indicators!R112&lt;Parameters!I$20, "Y", "N"),"")</f>
        <v/>
      </c>
      <c r="CO112" s="29" t="str">
        <f>IF(AND($CI112="Y", Indicators!S112&lt;&gt;""), IF(Indicators!S112&lt;Parameters!J$20, "Y", "N"),"")</f>
        <v/>
      </c>
      <c r="CP112" s="29" t="str">
        <f>IF(AND($CI112="Y", Indicators!T112&lt;&gt;""), IF(Indicators!T112&lt;Parameters!K$20, "Y", "N"),"")</f>
        <v/>
      </c>
      <c r="CQ112" s="29" t="str">
        <f>IF(AND($CI112="Y", Indicators!U112&lt;&gt;""), IF(Indicators!U112&lt;Parameters!L$20, "Y", "N"),"")</f>
        <v/>
      </c>
      <c r="CR112" s="29" t="str">
        <f>IF(AND($CI112="Y", Indicators!V112&lt;&gt;""), IF(Indicators!V112&lt;Parameters!M$20, "Y", "N"),"")</f>
        <v/>
      </c>
      <c r="CS112" s="81" t="str">
        <f t="shared" si="63"/>
        <v/>
      </c>
      <c r="CT112" s="84" t="str">
        <f>IF(CI112="Y", IF(CS112&gt;=Parameters!C$19, "Y", "N"), "")</f>
        <v/>
      </c>
      <c r="CU112" s="29" t="str">
        <f>IF($H112="Yes",#REF!, "")</f>
        <v/>
      </c>
      <c r="CV112" s="78" t="str">
        <f>IF(CT112="Y", Indicators!X112, "")</f>
        <v/>
      </c>
      <c r="CW112" s="34" t="str">
        <f>IF(CV112&lt;&gt;"",IF(CV112&gt;Parameters!C131,"Y","N"), "")</f>
        <v/>
      </c>
      <c r="CY112" s="33" t="str">
        <f>IF($K112="Yes", IF(Indicators!F112&lt;&gt;"", Indicators!F112, ""), "")</f>
        <v/>
      </c>
      <c r="CZ112" s="33" t="str">
        <f>IF($K112="Yes", IF(Indicators!G112&lt;&gt;"", Indicators!G112, ""), "")</f>
        <v/>
      </c>
      <c r="DA112" s="33" t="str">
        <f>IF($K112="Yes", IF(Indicators!H112&lt;&gt;"", Indicators!H112, ""), "")</f>
        <v/>
      </c>
      <c r="DB112" s="33" t="str">
        <f>IF($K112="Yes", IF(Indicators!I112&lt;&gt;"", Indicators!I112, ""), "")</f>
        <v/>
      </c>
      <c r="DC112" s="33" t="str">
        <f>IF($K112="Yes", IF(Indicators!J112&lt;&gt;"", Indicators!J112, ""), "")</f>
        <v/>
      </c>
      <c r="DD112" s="33" t="str">
        <f>IF($K112="Yes", IF(Indicators!K112&lt;&gt;"", Indicators!K112, ""), "")</f>
        <v/>
      </c>
      <c r="DE112" s="33" t="str">
        <f>IF($K112="Yes", IF(Indicators!L112&lt;&gt;"", Indicators!L112, ""), "")</f>
        <v/>
      </c>
      <c r="DF112" s="33" t="str">
        <f>IF($K112="Yes", IF(Indicators!M112&lt;&gt;"", Indicators!M112, ""), "")</f>
        <v/>
      </c>
      <c r="DH112" s="33" t="str">
        <f>IF($K112="Yes", IF(Indicators!W112&lt;&gt;"", Indicators!W112, ""), "")</f>
        <v/>
      </c>
      <c r="DJ112" s="33" t="str">
        <f>IF($K112="Yes", IF(Indicators!O112&lt;&gt;"", Indicators!O112, ""), "")</f>
        <v/>
      </c>
      <c r="DK112" s="33" t="str">
        <f>IF($K112="Yes", IF(Indicators!P112&lt;&gt;"", Indicators!P112, ""), "")</f>
        <v/>
      </c>
      <c r="DL112" s="33" t="str">
        <f>IF($K112="Yes", IF(Indicators!Q112&lt;&gt;"", Indicators!Q112, ""), "")</f>
        <v/>
      </c>
      <c r="DM112" s="33" t="str">
        <f>IF($K112="Yes", IF(Indicators!R112&lt;&gt;"", Indicators!R112, ""), "")</f>
        <v/>
      </c>
      <c r="DN112" s="33" t="str">
        <f>IF($K112="Yes", IF(Indicators!S112&lt;&gt;"", Indicators!S112, ""), "")</f>
        <v/>
      </c>
      <c r="DO112" s="33" t="str">
        <f>IF($K112="Yes", IF(Indicators!T112&lt;&gt;"", Indicators!T112, ""), "")</f>
        <v/>
      </c>
      <c r="DP112" s="33" t="str">
        <f>IF($K112="Yes", IF(Indicators!U112&lt;&gt;"", Indicators!U112, ""), "")</f>
        <v/>
      </c>
      <c r="DQ112" s="33" t="str">
        <f>IF($K112="Yes", IF(Indicators!V112&lt;&gt;"", Indicators!V112, ""), "")</f>
        <v/>
      </c>
      <c r="DS112" s="29" t="str">
        <f>IF($K112="Yes", IF(Indicators!X112&lt;&gt;"", Indicators!X112, ""), "")</f>
        <v/>
      </c>
    </row>
    <row r="113" spans="1:123" x14ac:dyDescent="0.25">
      <c r="A113" s="56" t="str">
        <f>Indicators!A113</f>
        <v>District1026</v>
      </c>
      <c r="B113" s="56" t="str">
        <f>Indicators!B113</f>
        <v>School 2</v>
      </c>
      <c r="C113" s="57" t="str">
        <f>Indicators!D113</f>
        <v>Yes</v>
      </c>
      <c r="D113" s="64">
        <f>IF(AK113="Y", IF(Parameters!B$5="Percentile", Identification!AJ113,Identification!AI113), "")</f>
        <v>45.121951199999998</v>
      </c>
      <c r="E113" s="64" t="str">
        <f>IF(AN113="Y", IF(Parameters!B$6="Percentile", AM113, AL113), "")</f>
        <v/>
      </c>
      <c r="F113" s="57" t="str">
        <f t="shared" si="32"/>
        <v>Y</v>
      </c>
      <c r="G113" s="64" t="str">
        <f>IF(AND(F113="Y", AS113="Y"), IF(Parameters!B$7="Percentile", AR113,AQ113), "")</f>
        <v/>
      </c>
      <c r="H113" s="57" t="str">
        <f t="shared" si="33"/>
        <v>N</v>
      </c>
      <c r="I113" s="64" t="str">
        <f>IF(AND(H113="Y", AW113="Y"), IF(Parameters!B$7="Percentile", AV113,AU113), "")</f>
        <v/>
      </c>
      <c r="J113" s="65" t="str">
        <f t="shared" si="34"/>
        <v/>
      </c>
      <c r="K113" s="57" t="str">
        <f t="shared" si="35"/>
        <v>No</v>
      </c>
      <c r="L113" s="87">
        <f t="shared" si="36"/>
        <v>3</v>
      </c>
      <c r="M113" s="57" t="str">
        <f>Identification!BI113</f>
        <v>Y</v>
      </c>
      <c r="N113" s="87" t="str">
        <f t="shared" si="37"/>
        <v/>
      </c>
      <c r="O113" s="88" t="str">
        <f t="shared" si="38"/>
        <v>N</v>
      </c>
      <c r="P113" s="57" t="str">
        <f t="shared" si="39"/>
        <v/>
      </c>
      <c r="Q113" s="57" t="str">
        <f t="shared" si="40"/>
        <v/>
      </c>
      <c r="R113" s="57" t="str">
        <f t="shared" si="41"/>
        <v>No</v>
      </c>
      <c r="S113" s="57" t="str">
        <f t="shared" si="42"/>
        <v/>
      </c>
      <c r="T113" s="57" t="str">
        <f t="shared" si="43"/>
        <v>N</v>
      </c>
      <c r="U113" s="57" t="str">
        <f t="shared" si="44"/>
        <v/>
      </c>
      <c r="V113" s="88" t="str">
        <f t="shared" si="45"/>
        <v/>
      </c>
      <c r="W113" s="57" t="str">
        <f t="shared" si="46"/>
        <v/>
      </c>
      <c r="X113" s="91" t="str">
        <f t="shared" si="47"/>
        <v/>
      </c>
      <c r="Y113" s="58" t="str">
        <f t="shared" si="48"/>
        <v>No</v>
      </c>
      <c r="AA113" s="29" t="str">
        <f t="shared" si="49"/>
        <v>No</v>
      </c>
      <c r="AB113" s="29" t="str">
        <f t="shared" si="50"/>
        <v>No</v>
      </c>
      <c r="AC113" s="29" t="str">
        <f t="shared" si="51"/>
        <v>No</v>
      </c>
      <c r="AE113" s="29" t="str">
        <f t="shared" si="52"/>
        <v/>
      </c>
      <c r="AF113" s="29" t="str">
        <f t="shared" si="53"/>
        <v/>
      </c>
      <c r="AG113" s="29" t="str">
        <f t="shared" si="54"/>
        <v/>
      </c>
      <c r="AI113" s="33">
        <f>IF(C113="Yes",IF(Indicators!E113&lt;&gt;"", Indicators!E113,""),"")</f>
        <v>45.121951199999998</v>
      </c>
      <c r="AJ113" s="33">
        <f t="shared" si="55"/>
        <v>52.300000000000004</v>
      </c>
      <c r="AK113" s="62" t="str">
        <f>IF(Parameters!B$5="Percentile", IF(AJ113&lt;Parameters!C$5, "Y", "N"), IF(AI113&lt;Parameters!C$5, "Y", "N"))</f>
        <v>Y</v>
      </c>
      <c r="AL113" s="33" t="str">
        <f>IF(C113="Yes", IF(Indicators!W113&lt;&gt;"", Indicators!W113, ""),"")</f>
        <v/>
      </c>
      <c r="AM113" s="33" t="str">
        <f t="shared" si="56"/>
        <v/>
      </c>
      <c r="AN113" s="33" t="str">
        <f>IF(AL113&lt;&gt;"", IF(Parameters!B$6="Percentile", IF(AM113&lt;Parameters!C$6, "Y", "N"), IF(AL113&lt;Parameters!C$6, "Y", "N")),"")</f>
        <v/>
      </c>
      <c r="AO113" s="47" t="str">
        <f t="shared" si="57"/>
        <v>Y</v>
      </c>
      <c r="AQ113" s="33">
        <f>IF(C113="Yes", IF(Indicators!N113&lt;&gt;"", Indicators!N113,""),"")</f>
        <v>113.7096774</v>
      </c>
      <c r="AR113" s="33">
        <f t="shared" si="58"/>
        <v>54.7</v>
      </c>
      <c r="AS113" s="48" t="str">
        <f>IF(Parameters!B$7="Percentile", IF(AR113&lt;Parameters!C$7, "Y", "N"), IF(AQ113&lt;Parameters!C$7, "Y", "N"))</f>
        <v>N</v>
      </c>
      <c r="AU113" s="33">
        <f>IF(C113="Yes", IF(Indicators!X113&lt;&gt;"", Indicators!X113,""),"")</f>
        <v>13.25</v>
      </c>
      <c r="AV113" s="33">
        <f t="shared" si="59"/>
        <v>55.8</v>
      </c>
      <c r="AW113" s="48" t="str">
        <f>IF(Parameters!B$8="Percentile", IF(AV113&lt;Parameters!C$8, "Y", "N"), IF(AU113&gt;Parameters!C$8, "Y", "N"))</f>
        <v>N</v>
      </c>
      <c r="AY113" s="71" t="str">
        <f>IF(Indicators!F113&lt;&gt;"", IF(Indicators!F113&lt;Parameters!F$5, "Y", "N"), "")</f>
        <v>Y</v>
      </c>
      <c r="AZ113" s="71" t="str">
        <f>IF(Indicators!G113&lt;&gt;"", IF(Indicators!G113&lt;Parameters!G$5, "Y", "N"), "")</f>
        <v>Y</v>
      </c>
      <c r="BA113" s="71" t="str">
        <f>IF(Indicators!H113&lt;&gt;"", IF(Indicators!H113&lt;Parameters!H$5, "Y", "N"), "")</f>
        <v/>
      </c>
      <c r="BB113" s="71" t="str">
        <f>IF(Indicators!I113&lt;&gt;"", IF(Indicators!I113&lt;Parameters!I$5, "Y", "N"), "")</f>
        <v/>
      </c>
      <c r="BC113" s="71" t="str">
        <f>IF(Indicators!J113&lt;&gt;"", IF(Indicators!J113&lt;Parameters!J$5, "Y", "N"), "")</f>
        <v/>
      </c>
      <c r="BD113" s="71" t="str">
        <f>IF(Indicators!K113&lt;&gt;"", IF(Indicators!K113&lt;Parameters!K$5, "Y", "N"), "")</f>
        <v/>
      </c>
      <c r="BE113" s="71" t="str">
        <f>IF(Indicators!L113&lt;&gt;"", IF(Indicators!L113&lt;Parameters!L$5, "Y", "N"), "")</f>
        <v/>
      </c>
      <c r="BF113" s="71" t="str">
        <f>IF(Indicators!M113&lt;&gt;"", IF(Indicators!M113&lt;Parameters!M$5, "Y", "N"), "")</f>
        <v>Y</v>
      </c>
      <c r="BG113" s="29" t="str">
        <f>IF(Indicators!Q113&lt;&gt;"", IF(Indicators!Q113&lt;Parameters!H$6, "Y", "N"), "")</f>
        <v/>
      </c>
      <c r="BH113" s="29">
        <f t="shared" si="60"/>
        <v>3</v>
      </c>
      <c r="BI113" s="47" t="str">
        <f>IF(K113="No",IF(BH113&gt;=Parameters!C$12, "Y", "N"), "")</f>
        <v>Y</v>
      </c>
      <c r="BK113" s="78">
        <f>IF(AND($BI113="Y", Indicators!O113&lt;&gt;""), _xlfn.PERCENTRANK.EXC(Indicators!O$2:O$210, Indicators!O113)*100, "")</f>
        <v>81.699999999999989</v>
      </c>
      <c r="BL113" s="78">
        <f>IF(AND($BI113="Y", Indicators!P113&lt;&gt;""), _xlfn.PERCENTRANK.EXC(Indicators!P$2:P$210, Indicators!P113)*100, "")</f>
        <v>25.5</v>
      </c>
      <c r="BM113" s="78" t="str">
        <f>IF(AND($BI113="Y", Indicators!Q113&lt;&gt;""), _xlfn.PERCENTRANK.EXC(Indicators!Q$2:Q$210, Indicators!Q113)*100, "")</f>
        <v/>
      </c>
      <c r="BN113" s="78" t="str">
        <f>IF(AND($BI113="Y", Indicators!R113&lt;&gt;""), _xlfn.PERCENTRANK.EXC(Indicators!R$2:R$210, Indicators!R113)*100, "")</f>
        <v/>
      </c>
      <c r="BO113" s="78" t="str">
        <f>IF(AND($BI113="Y", Indicators!S113&lt;&gt;""), _xlfn.PERCENTRANK.EXC(Indicators!S$2:S$210, Indicators!S113)*100, "")</f>
        <v/>
      </c>
      <c r="BP113" s="78" t="str">
        <f>IF(AND($BI113="Y", Indicators!T113&lt;&gt;""), _xlfn.PERCENTRANK.EXC(Indicators!T$2:T$210, Indicators!T113)*100, "")</f>
        <v/>
      </c>
      <c r="BQ113" s="78" t="str">
        <f>IF(AND($BI113="Y", Indicators!U113&lt;&gt;""), _xlfn.PERCENTRANK.EXC(Indicators!U$2:U$210, Indicators!U113)*100, "")</f>
        <v/>
      </c>
      <c r="BR113" s="78">
        <f>IF(AND($BI113="Y", Indicators!V113&lt;&gt;""), _xlfn.PERCENTRANK.EXC(Indicators!V$2:V$210, Indicators!V113)*100, "")</f>
        <v>53.2</v>
      </c>
      <c r="BS113" s="81">
        <f t="shared" si="61"/>
        <v>0</v>
      </c>
      <c r="BT113" s="84" t="str">
        <f>IF(BI113="Y", IF(BS113&gt;=Parameters!C$13, "Y", "N"), "")</f>
        <v>N</v>
      </c>
      <c r="BU113" s="29"/>
      <c r="BV113" s="33" t="str">
        <f>IF(BT113="Y", Indicators!X113, "")</f>
        <v/>
      </c>
      <c r="BW113" s="47" t="str">
        <f>IF(BV113&lt;&gt;"", IF(BV113&gt;Parameters!C$14,"Y", "N"), "")</f>
        <v/>
      </c>
      <c r="BY113" s="72" t="str">
        <f>IF(Indicators!F113&lt;&gt;"", IF(Indicators!F113&lt;Parameters!F$18, "Y", "N"), "")</f>
        <v>N</v>
      </c>
      <c r="BZ113" s="72" t="str">
        <f>IF(Indicators!G113&lt;&gt;"", IF(Indicators!G113&lt;Parameters!G$18, "Y", "N"), "")</f>
        <v>Y</v>
      </c>
      <c r="CA113" s="72" t="str">
        <f>IF(Indicators!H113&lt;&gt;"", IF(Indicators!H113&lt;Parameters!H$18, "Y", "N"), "")</f>
        <v/>
      </c>
      <c r="CB113" s="72" t="str">
        <f>IF(Indicators!I113&lt;&gt;"", IF(Indicators!I113&lt;Parameters!I$18, "Y", "N"), "")</f>
        <v/>
      </c>
      <c r="CC113" s="72" t="str">
        <f>IF(Indicators!J113&lt;&gt;"", IF(Indicators!J113&lt;Parameters!J$18, "Y", "N"), "")</f>
        <v/>
      </c>
      <c r="CD113" s="72" t="str">
        <f>IF(Indicators!K113&lt;&gt;"", IF(Indicators!K113&lt;Parameters!K$18, "Y", "N"), "")</f>
        <v/>
      </c>
      <c r="CE113" s="72" t="str">
        <f>IF(Indicators!L113&lt;&gt;"", IF(Indicators!L113&lt;Parameters!L$18, "Y", "N"), "")</f>
        <v/>
      </c>
      <c r="CF113" s="72" t="str">
        <f>IF(Indicators!M113&lt;&gt;"", IF(Indicators!M113&lt;Parameters!M$18, "Y", "N"), "")</f>
        <v>N</v>
      </c>
      <c r="CG113" s="29" t="str">
        <f>IF(Indicators!Q113&lt;&gt;"", IF(Indicators!Q113&lt;Parameters!H$19, "Y", "N"), "")</f>
        <v/>
      </c>
      <c r="CH113" s="29">
        <f t="shared" si="62"/>
        <v>1</v>
      </c>
      <c r="CI113" s="47" t="str">
        <f>IF(AND(K113="No",R113="No"),IF(CH113&gt;=Parameters!C$18, "Y", "N"), "")</f>
        <v>N</v>
      </c>
      <c r="CJ113" s="29"/>
      <c r="CK113" s="29" t="str">
        <f>IF(AND($CI113="Y", Indicators!O113&lt;&gt;""), IF(Indicators!O113&lt;Parameters!F$20, "Y", "N"),"")</f>
        <v/>
      </c>
      <c r="CL113" s="29" t="str">
        <f>IF(AND($CI113="Y", Indicators!P113&lt;&gt;""), IF(Indicators!P113&lt;Parameters!G$20, "Y", "N"),"")</f>
        <v/>
      </c>
      <c r="CM113" s="29" t="str">
        <f>IF(AND($CI113="Y", Indicators!Q113&lt;&gt;""), IF(Indicators!Q113&lt;Parameters!H$20, "Y", "N"),"")</f>
        <v/>
      </c>
      <c r="CN113" s="29" t="str">
        <f>IF(AND($CI113="Y", Indicators!R113&lt;&gt;""), IF(Indicators!R113&lt;Parameters!I$20, "Y", "N"),"")</f>
        <v/>
      </c>
      <c r="CO113" s="29" t="str">
        <f>IF(AND($CI113="Y", Indicators!S113&lt;&gt;""), IF(Indicators!S113&lt;Parameters!J$20, "Y", "N"),"")</f>
        <v/>
      </c>
      <c r="CP113" s="29" t="str">
        <f>IF(AND($CI113="Y", Indicators!T113&lt;&gt;""), IF(Indicators!T113&lt;Parameters!K$20, "Y", "N"),"")</f>
        <v/>
      </c>
      <c r="CQ113" s="29" t="str">
        <f>IF(AND($CI113="Y", Indicators!U113&lt;&gt;""), IF(Indicators!U113&lt;Parameters!L$20, "Y", "N"),"")</f>
        <v/>
      </c>
      <c r="CR113" s="29" t="str">
        <f>IF(AND($CI113="Y", Indicators!V113&lt;&gt;""), IF(Indicators!V113&lt;Parameters!M$20, "Y", "N"),"")</f>
        <v/>
      </c>
      <c r="CS113" s="81" t="str">
        <f t="shared" si="63"/>
        <v/>
      </c>
      <c r="CT113" s="84" t="str">
        <f>IF(CI113="Y", IF(CS113&gt;=Parameters!C$19, "Y", "N"), "")</f>
        <v/>
      </c>
      <c r="CU113" s="29" t="str">
        <f>IF($H113="Yes",#REF!, "")</f>
        <v/>
      </c>
      <c r="CV113" s="78" t="str">
        <f>IF(CT113="Y", Indicators!X113, "")</f>
        <v/>
      </c>
      <c r="CW113" s="34" t="str">
        <f>IF(CV113&lt;&gt;"",IF(CV113&gt;Parameters!C132,"Y","N"), "")</f>
        <v/>
      </c>
      <c r="CY113" s="33" t="str">
        <f>IF($K113="Yes", IF(Indicators!F113&lt;&gt;"", Indicators!F113, ""), "")</f>
        <v/>
      </c>
      <c r="CZ113" s="33" t="str">
        <f>IF($K113="Yes", IF(Indicators!G113&lt;&gt;"", Indicators!G113, ""), "")</f>
        <v/>
      </c>
      <c r="DA113" s="33" t="str">
        <f>IF($K113="Yes", IF(Indicators!H113&lt;&gt;"", Indicators!H113, ""), "")</f>
        <v/>
      </c>
      <c r="DB113" s="33" t="str">
        <f>IF($K113="Yes", IF(Indicators!I113&lt;&gt;"", Indicators!I113, ""), "")</f>
        <v/>
      </c>
      <c r="DC113" s="33" t="str">
        <f>IF($K113="Yes", IF(Indicators!J113&lt;&gt;"", Indicators!J113, ""), "")</f>
        <v/>
      </c>
      <c r="DD113" s="33" t="str">
        <f>IF($K113="Yes", IF(Indicators!K113&lt;&gt;"", Indicators!K113, ""), "")</f>
        <v/>
      </c>
      <c r="DE113" s="33" t="str">
        <f>IF($K113="Yes", IF(Indicators!L113&lt;&gt;"", Indicators!L113, ""), "")</f>
        <v/>
      </c>
      <c r="DF113" s="33" t="str">
        <f>IF($K113="Yes", IF(Indicators!M113&lt;&gt;"", Indicators!M113, ""), "")</f>
        <v/>
      </c>
      <c r="DH113" s="33" t="str">
        <f>IF($K113="Yes", IF(Indicators!W113&lt;&gt;"", Indicators!W113, ""), "")</f>
        <v/>
      </c>
      <c r="DJ113" s="33" t="str">
        <f>IF($K113="Yes", IF(Indicators!O113&lt;&gt;"", Indicators!O113, ""), "")</f>
        <v/>
      </c>
      <c r="DK113" s="33" t="str">
        <f>IF($K113="Yes", IF(Indicators!P113&lt;&gt;"", Indicators!P113, ""), "")</f>
        <v/>
      </c>
      <c r="DL113" s="33" t="str">
        <f>IF($K113="Yes", IF(Indicators!Q113&lt;&gt;"", Indicators!Q113, ""), "")</f>
        <v/>
      </c>
      <c r="DM113" s="33" t="str">
        <f>IF($K113="Yes", IF(Indicators!R113&lt;&gt;"", Indicators!R113, ""), "")</f>
        <v/>
      </c>
      <c r="DN113" s="33" t="str">
        <f>IF($K113="Yes", IF(Indicators!S113&lt;&gt;"", Indicators!S113, ""), "")</f>
        <v/>
      </c>
      <c r="DO113" s="33" t="str">
        <f>IF($K113="Yes", IF(Indicators!T113&lt;&gt;"", Indicators!T113, ""), "")</f>
        <v/>
      </c>
      <c r="DP113" s="33" t="str">
        <f>IF($K113="Yes", IF(Indicators!U113&lt;&gt;"", Indicators!U113, ""), "")</f>
        <v/>
      </c>
      <c r="DQ113" s="33" t="str">
        <f>IF($K113="Yes", IF(Indicators!V113&lt;&gt;"", Indicators!V113, ""), "")</f>
        <v/>
      </c>
      <c r="DS113" s="29" t="str">
        <f>IF($K113="Yes", IF(Indicators!X113&lt;&gt;"", Indicators!X113, ""), "")</f>
        <v/>
      </c>
    </row>
    <row r="114" spans="1:123" x14ac:dyDescent="0.25">
      <c r="A114" s="56" t="str">
        <f>Indicators!A114</f>
        <v>District1026</v>
      </c>
      <c r="B114" s="56" t="str">
        <f>Indicators!B114</f>
        <v>School 3</v>
      </c>
      <c r="C114" s="57" t="str">
        <f>Indicators!D114</f>
        <v>No</v>
      </c>
      <c r="D114" s="64" t="str">
        <f>IF(AK114="Y", IF(Parameters!B$5="Percentile", Identification!AJ114,Identification!AI114), "")</f>
        <v/>
      </c>
      <c r="E114" s="64" t="str">
        <f>IF(AN114="Y", IF(Parameters!B$6="Percentile", AM114, AL114), "")</f>
        <v/>
      </c>
      <c r="F114" s="57" t="str">
        <f t="shared" si="32"/>
        <v/>
      </c>
      <c r="G114" s="64" t="str">
        <f>IF(AND(F114="Y", AS114="Y"), IF(Parameters!B$7="Percentile", AR114,AQ114), "")</f>
        <v/>
      </c>
      <c r="H114" s="57" t="str">
        <f t="shared" si="33"/>
        <v/>
      </c>
      <c r="I114" s="64" t="str">
        <f>IF(AND(H114="Y", AW114="Y"), IF(Parameters!B$7="Percentile", AV114,AU114), "")</f>
        <v/>
      </c>
      <c r="J114" s="65" t="str">
        <f t="shared" si="34"/>
        <v/>
      </c>
      <c r="K114" s="57" t="str">
        <f t="shared" si="35"/>
        <v>No</v>
      </c>
      <c r="L114" s="87">
        <f t="shared" si="36"/>
        <v>3</v>
      </c>
      <c r="M114" s="57" t="str">
        <f>Identification!BI114</f>
        <v>Y</v>
      </c>
      <c r="N114" s="87" t="str">
        <f t="shared" si="37"/>
        <v/>
      </c>
      <c r="O114" s="88" t="str">
        <f t="shared" si="38"/>
        <v>N</v>
      </c>
      <c r="P114" s="57" t="str">
        <f t="shared" si="39"/>
        <v/>
      </c>
      <c r="Q114" s="57" t="str">
        <f t="shared" si="40"/>
        <v/>
      </c>
      <c r="R114" s="57" t="str">
        <f t="shared" si="41"/>
        <v>No</v>
      </c>
      <c r="S114" s="57" t="str">
        <f t="shared" si="42"/>
        <v/>
      </c>
      <c r="T114" s="57" t="str">
        <f t="shared" si="43"/>
        <v>N</v>
      </c>
      <c r="U114" s="57" t="str">
        <f t="shared" si="44"/>
        <v/>
      </c>
      <c r="V114" s="88" t="str">
        <f t="shared" si="45"/>
        <v/>
      </c>
      <c r="W114" s="57" t="str">
        <f t="shared" si="46"/>
        <v/>
      </c>
      <c r="X114" s="91" t="str">
        <f t="shared" si="47"/>
        <v/>
      </c>
      <c r="Y114" s="58" t="str">
        <f t="shared" si="48"/>
        <v>No</v>
      </c>
      <c r="AA114" s="29" t="str">
        <f t="shared" si="49"/>
        <v/>
      </c>
      <c r="AB114" s="29" t="str">
        <f t="shared" si="50"/>
        <v/>
      </c>
      <c r="AC114" s="29" t="str">
        <f t="shared" si="51"/>
        <v/>
      </c>
      <c r="AE114" s="29" t="str">
        <f t="shared" si="52"/>
        <v>No</v>
      </c>
      <c r="AF114" s="29" t="str">
        <f t="shared" si="53"/>
        <v>No</v>
      </c>
      <c r="AG114" s="29" t="str">
        <f t="shared" si="54"/>
        <v>No</v>
      </c>
      <c r="AI114" s="33" t="str">
        <f>IF(C114="Yes",IF(Indicators!E114&lt;&gt;"", Indicators!E114,""),"")</f>
        <v/>
      </c>
      <c r="AJ114" s="33" t="str">
        <f t="shared" si="55"/>
        <v/>
      </c>
      <c r="AK114" s="62" t="str">
        <f>IF(Parameters!B$5="Percentile", IF(AJ114&lt;Parameters!C$5, "Y", "N"), IF(AI114&lt;Parameters!C$5, "Y", "N"))</f>
        <v>N</v>
      </c>
      <c r="AL114" s="33" t="str">
        <f>IF(C114="Yes", IF(Indicators!W114&lt;&gt;"", Indicators!W114, ""),"")</f>
        <v/>
      </c>
      <c r="AM114" s="33" t="str">
        <f t="shared" si="56"/>
        <v/>
      </c>
      <c r="AN114" s="33" t="str">
        <f>IF(AL114&lt;&gt;"", IF(Parameters!B$6="Percentile", IF(AM114&lt;Parameters!C$6, "Y", "N"), IF(AL114&lt;Parameters!C$6, "Y", "N")),"")</f>
        <v/>
      </c>
      <c r="AO114" s="47" t="str">
        <f t="shared" si="57"/>
        <v>N</v>
      </c>
      <c r="AQ114" s="33" t="str">
        <f>IF(C114="Yes", IF(Indicators!N114&lt;&gt;"", Indicators!N114,""),"")</f>
        <v/>
      </c>
      <c r="AR114" s="33" t="str">
        <f t="shared" si="58"/>
        <v/>
      </c>
      <c r="AS114" s="48" t="str">
        <f>IF(Parameters!B$7="Percentile", IF(AR114&lt;Parameters!C$7, "Y", "N"), IF(AQ114&lt;Parameters!C$7, "Y", "N"))</f>
        <v>N</v>
      </c>
      <c r="AU114" s="33" t="str">
        <f>IF(C114="Yes", IF(Indicators!X114&lt;&gt;"", Indicators!X114,""),"")</f>
        <v/>
      </c>
      <c r="AV114" s="33" t="str">
        <f t="shared" si="59"/>
        <v/>
      </c>
      <c r="AW114" s="48" t="str">
        <f>IF(Parameters!B$8="Percentile", IF(AV114&lt;Parameters!C$8, "Y", "N"), IF(AU114&gt;Parameters!C$8, "Y", "N"))</f>
        <v>N</v>
      </c>
      <c r="AY114" s="71" t="str">
        <f>IF(Indicators!F114&lt;&gt;"", IF(Indicators!F114&lt;Parameters!F$5, "Y", "N"), "")</f>
        <v>Y</v>
      </c>
      <c r="AZ114" s="71" t="str">
        <f>IF(Indicators!G114&lt;&gt;"", IF(Indicators!G114&lt;Parameters!G$5, "Y", "N"), "")</f>
        <v>Y</v>
      </c>
      <c r="BA114" s="71" t="str">
        <f>IF(Indicators!H114&lt;&gt;"", IF(Indicators!H114&lt;Parameters!H$5, "Y", "N"), "")</f>
        <v/>
      </c>
      <c r="BB114" s="71" t="str">
        <f>IF(Indicators!I114&lt;&gt;"", IF(Indicators!I114&lt;Parameters!I$5, "Y", "N"), "")</f>
        <v/>
      </c>
      <c r="BC114" s="71" t="str">
        <f>IF(Indicators!J114&lt;&gt;"", IF(Indicators!J114&lt;Parameters!J$5, "Y", "N"), "")</f>
        <v/>
      </c>
      <c r="BD114" s="71" t="str">
        <f>IF(Indicators!K114&lt;&gt;"", IF(Indicators!K114&lt;Parameters!K$5, "Y", "N"), "")</f>
        <v/>
      </c>
      <c r="BE114" s="71" t="str">
        <f>IF(Indicators!L114&lt;&gt;"", IF(Indicators!L114&lt;Parameters!L$5, "Y", "N"), "")</f>
        <v/>
      </c>
      <c r="BF114" s="71" t="str">
        <f>IF(Indicators!M114&lt;&gt;"", IF(Indicators!M114&lt;Parameters!M$5, "Y", "N"), "")</f>
        <v>Y</v>
      </c>
      <c r="BG114" s="29" t="str">
        <f>IF(Indicators!Q114&lt;&gt;"", IF(Indicators!Q114&lt;Parameters!H$6, "Y", "N"), "")</f>
        <v/>
      </c>
      <c r="BH114" s="29">
        <f t="shared" si="60"/>
        <v>3</v>
      </c>
      <c r="BI114" s="47" t="str">
        <f>IF(K114="No",IF(BH114&gt;=Parameters!C$12, "Y", "N"), "")</f>
        <v>Y</v>
      </c>
      <c r="BK114" s="78">
        <f>IF(AND($BI114="Y", Indicators!O114&lt;&gt;""), _xlfn.PERCENTRANK.EXC(Indicators!O$2:O$210, Indicators!O114)*100, "")</f>
        <v>30.2</v>
      </c>
      <c r="BL114" s="78">
        <f>IF(AND($BI114="Y", Indicators!P114&lt;&gt;""), _xlfn.PERCENTRANK.EXC(Indicators!P$2:P$210, Indicators!P114)*100, "")</f>
        <v>37.5</v>
      </c>
      <c r="BM114" s="78" t="str">
        <f>IF(AND($BI114="Y", Indicators!Q114&lt;&gt;""), _xlfn.PERCENTRANK.EXC(Indicators!Q$2:Q$210, Indicators!Q114)*100, "")</f>
        <v/>
      </c>
      <c r="BN114" s="78" t="str">
        <f>IF(AND($BI114="Y", Indicators!R114&lt;&gt;""), _xlfn.PERCENTRANK.EXC(Indicators!R$2:R$210, Indicators!R114)*100, "")</f>
        <v/>
      </c>
      <c r="BO114" s="78" t="str">
        <f>IF(AND($BI114="Y", Indicators!S114&lt;&gt;""), _xlfn.PERCENTRANK.EXC(Indicators!S$2:S$210, Indicators!S114)*100, "")</f>
        <v/>
      </c>
      <c r="BP114" s="78" t="str">
        <f>IF(AND($BI114="Y", Indicators!T114&lt;&gt;""), _xlfn.PERCENTRANK.EXC(Indicators!T$2:T$210, Indicators!T114)*100, "")</f>
        <v/>
      </c>
      <c r="BQ114" s="78" t="str">
        <f>IF(AND($BI114="Y", Indicators!U114&lt;&gt;""), _xlfn.PERCENTRANK.EXC(Indicators!U$2:U$210, Indicators!U114)*100, "")</f>
        <v/>
      </c>
      <c r="BR114" s="78">
        <f>IF(AND($BI114="Y", Indicators!V114&lt;&gt;""), _xlfn.PERCENTRANK.EXC(Indicators!V$2:V$210, Indicators!V114)*100, "")</f>
        <v>64.099999999999994</v>
      </c>
      <c r="BS114" s="81">
        <f t="shared" si="61"/>
        <v>0</v>
      </c>
      <c r="BT114" s="84" t="str">
        <f>IF(BI114="Y", IF(BS114&gt;=Parameters!C$13, "Y", "N"), "")</f>
        <v>N</v>
      </c>
      <c r="BU114" s="29"/>
      <c r="BV114" s="33" t="str">
        <f>IF(BT114="Y", Indicators!X114, "")</f>
        <v/>
      </c>
      <c r="BW114" s="47" t="str">
        <f>IF(BV114&lt;&gt;"", IF(BV114&gt;Parameters!C$14,"Y", "N"), "")</f>
        <v/>
      </c>
      <c r="BY114" s="72" t="str">
        <f>IF(Indicators!F114&lt;&gt;"", IF(Indicators!F114&lt;Parameters!F$18, "Y", "N"), "")</f>
        <v>N</v>
      </c>
      <c r="BZ114" s="72" t="str">
        <f>IF(Indicators!G114&lt;&gt;"", IF(Indicators!G114&lt;Parameters!G$18, "Y", "N"), "")</f>
        <v>Y</v>
      </c>
      <c r="CA114" s="72" t="str">
        <f>IF(Indicators!H114&lt;&gt;"", IF(Indicators!H114&lt;Parameters!H$18, "Y", "N"), "")</f>
        <v/>
      </c>
      <c r="CB114" s="72" t="str">
        <f>IF(Indicators!I114&lt;&gt;"", IF(Indicators!I114&lt;Parameters!I$18, "Y", "N"), "")</f>
        <v/>
      </c>
      <c r="CC114" s="72" t="str">
        <f>IF(Indicators!J114&lt;&gt;"", IF(Indicators!J114&lt;Parameters!J$18, "Y", "N"), "")</f>
        <v/>
      </c>
      <c r="CD114" s="72" t="str">
        <f>IF(Indicators!K114&lt;&gt;"", IF(Indicators!K114&lt;Parameters!K$18, "Y", "N"), "")</f>
        <v/>
      </c>
      <c r="CE114" s="72" t="str">
        <f>IF(Indicators!L114&lt;&gt;"", IF(Indicators!L114&lt;Parameters!L$18, "Y", "N"), "")</f>
        <v/>
      </c>
      <c r="CF114" s="72" t="str">
        <f>IF(Indicators!M114&lt;&gt;"", IF(Indicators!M114&lt;Parameters!M$18, "Y", "N"), "")</f>
        <v>N</v>
      </c>
      <c r="CG114" s="29" t="str">
        <f>IF(Indicators!Q114&lt;&gt;"", IF(Indicators!Q114&lt;Parameters!H$19, "Y", "N"), "")</f>
        <v/>
      </c>
      <c r="CH114" s="29">
        <f t="shared" si="62"/>
        <v>1</v>
      </c>
      <c r="CI114" s="47" t="str">
        <f>IF(AND(K114="No",R114="No"),IF(CH114&gt;=Parameters!C$18, "Y", "N"), "")</f>
        <v>N</v>
      </c>
      <c r="CJ114" s="29"/>
      <c r="CK114" s="29" t="str">
        <f>IF(AND($CI114="Y", Indicators!O114&lt;&gt;""), IF(Indicators!O114&lt;Parameters!F$20, "Y", "N"),"")</f>
        <v/>
      </c>
      <c r="CL114" s="29" t="str">
        <f>IF(AND($CI114="Y", Indicators!P114&lt;&gt;""), IF(Indicators!P114&lt;Parameters!G$20, "Y", "N"),"")</f>
        <v/>
      </c>
      <c r="CM114" s="29" t="str">
        <f>IF(AND($CI114="Y", Indicators!Q114&lt;&gt;""), IF(Indicators!Q114&lt;Parameters!H$20, "Y", "N"),"")</f>
        <v/>
      </c>
      <c r="CN114" s="29" t="str">
        <f>IF(AND($CI114="Y", Indicators!R114&lt;&gt;""), IF(Indicators!R114&lt;Parameters!I$20, "Y", "N"),"")</f>
        <v/>
      </c>
      <c r="CO114" s="29" t="str">
        <f>IF(AND($CI114="Y", Indicators!S114&lt;&gt;""), IF(Indicators!S114&lt;Parameters!J$20, "Y", "N"),"")</f>
        <v/>
      </c>
      <c r="CP114" s="29" t="str">
        <f>IF(AND($CI114="Y", Indicators!T114&lt;&gt;""), IF(Indicators!T114&lt;Parameters!K$20, "Y", "N"),"")</f>
        <v/>
      </c>
      <c r="CQ114" s="29" t="str">
        <f>IF(AND($CI114="Y", Indicators!U114&lt;&gt;""), IF(Indicators!U114&lt;Parameters!L$20, "Y", "N"),"")</f>
        <v/>
      </c>
      <c r="CR114" s="29" t="str">
        <f>IF(AND($CI114="Y", Indicators!V114&lt;&gt;""), IF(Indicators!V114&lt;Parameters!M$20, "Y", "N"),"")</f>
        <v/>
      </c>
      <c r="CS114" s="81" t="str">
        <f t="shared" si="63"/>
        <v/>
      </c>
      <c r="CT114" s="84" t="str">
        <f>IF(CI114="Y", IF(CS114&gt;=Parameters!C$19, "Y", "N"), "")</f>
        <v/>
      </c>
      <c r="CU114" s="29" t="str">
        <f>IF($H114="Yes",#REF!, "")</f>
        <v/>
      </c>
      <c r="CV114" s="78" t="str">
        <f>IF(CT114="Y", Indicators!X114, "")</f>
        <v/>
      </c>
      <c r="CW114" s="34" t="str">
        <f>IF(CV114&lt;&gt;"",IF(CV114&gt;Parameters!C133,"Y","N"), "")</f>
        <v/>
      </c>
      <c r="CY114" s="33" t="str">
        <f>IF($K114="Yes", IF(Indicators!F114&lt;&gt;"", Indicators!F114, ""), "")</f>
        <v/>
      </c>
      <c r="CZ114" s="33" t="str">
        <f>IF($K114="Yes", IF(Indicators!G114&lt;&gt;"", Indicators!G114, ""), "")</f>
        <v/>
      </c>
      <c r="DA114" s="33" t="str">
        <f>IF($K114="Yes", IF(Indicators!H114&lt;&gt;"", Indicators!H114, ""), "")</f>
        <v/>
      </c>
      <c r="DB114" s="33" t="str">
        <f>IF($K114="Yes", IF(Indicators!I114&lt;&gt;"", Indicators!I114, ""), "")</f>
        <v/>
      </c>
      <c r="DC114" s="33" t="str">
        <f>IF($K114="Yes", IF(Indicators!J114&lt;&gt;"", Indicators!J114, ""), "")</f>
        <v/>
      </c>
      <c r="DD114" s="33" t="str">
        <f>IF($K114="Yes", IF(Indicators!K114&lt;&gt;"", Indicators!K114, ""), "")</f>
        <v/>
      </c>
      <c r="DE114" s="33" t="str">
        <f>IF($K114="Yes", IF(Indicators!L114&lt;&gt;"", Indicators!L114, ""), "")</f>
        <v/>
      </c>
      <c r="DF114" s="33" t="str">
        <f>IF($K114="Yes", IF(Indicators!M114&lt;&gt;"", Indicators!M114, ""), "")</f>
        <v/>
      </c>
      <c r="DH114" s="33" t="str">
        <f>IF($K114="Yes", IF(Indicators!W114&lt;&gt;"", Indicators!W114, ""), "")</f>
        <v/>
      </c>
      <c r="DJ114" s="33" t="str">
        <f>IF($K114="Yes", IF(Indicators!O114&lt;&gt;"", Indicators!O114, ""), "")</f>
        <v/>
      </c>
      <c r="DK114" s="33" t="str">
        <f>IF($K114="Yes", IF(Indicators!P114&lt;&gt;"", Indicators!P114, ""), "")</f>
        <v/>
      </c>
      <c r="DL114" s="33" t="str">
        <f>IF($K114="Yes", IF(Indicators!Q114&lt;&gt;"", Indicators!Q114, ""), "")</f>
        <v/>
      </c>
      <c r="DM114" s="33" t="str">
        <f>IF($K114="Yes", IF(Indicators!R114&lt;&gt;"", Indicators!R114, ""), "")</f>
        <v/>
      </c>
      <c r="DN114" s="33" t="str">
        <f>IF($K114="Yes", IF(Indicators!S114&lt;&gt;"", Indicators!S114, ""), "")</f>
        <v/>
      </c>
      <c r="DO114" s="33" t="str">
        <f>IF($K114="Yes", IF(Indicators!T114&lt;&gt;"", Indicators!T114, ""), "")</f>
        <v/>
      </c>
      <c r="DP114" s="33" t="str">
        <f>IF($K114="Yes", IF(Indicators!U114&lt;&gt;"", Indicators!U114, ""), "")</f>
        <v/>
      </c>
      <c r="DQ114" s="33" t="str">
        <f>IF($K114="Yes", IF(Indicators!V114&lt;&gt;"", Indicators!V114, ""), "")</f>
        <v/>
      </c>
      <c r="DS114" s="29" t="str">
        <f>IF($K114="Yes", IF(Indicators!X114&lt;&gt;"", Indicators!X114, ""), "")</f>
        <v/>
      </c>
    </row>
    <row r="115" spans="1:123" x14ac:dyDescent="0.25">
      <c r="A115" s="56" t="str">
        <f>Indicators!A115</f>
        <v>District1027</v>
      </c>
      <c r="B115" s="56" t="str">
        <f>Indicators!B115</f>
        <v>School 1</v>
      </c>
      <c r="C115" s="57" t="str">
        <f>Indicators!D115</f>
        <v>Yes</v>
      </c>
      <c r="D115" s="64" t="str">
        <f>IF(AK115="Y", IF(Parameters!B$5="Percentile", Identification!AJ115,Identification!AI115), "")</f>
        <v/>
      </c>
      <c r="E115" s="64" t="str">
        <f>IF(AN115="Y", IF(Parameters!B$6="Percentile", AM115, AL115), "")</f>
        <v/>
      </c>
      <c r="F115" s="57" t="str">
        <f t="shared" si="32"/>
        <v>N</v>
      </c>
      <c r="G115" s="64" t="str">
        <f>IF(AND(F115="Y", AS115="Y"), IF(Parameters!B$7="Percentile", AR115,AQ115), "")</f>
        <v/>
      </c>
      <c r="H115" s="57" t="str">
        <f t="shared" si="33"/>
        <v/>
      </c>
      <c r="I115" s="64" t="str">
        <f>IF(AND(H115="Y", AW115="Y"), IF(Parameters!B$7="Percentile", AV115,AU115), "")</f>
        <v/>
      </c>
      <c r="J115" s="65" t="str">
        <f t="shared" si="34"/>
        <v/>
      </c>
      <c r="K115" s="57" t="str">
        <f t="shared" si="35"/>
        <v>No</v>
      </c>
      <c r="L115" s="87">
        <f t="shared" si="36"/>
        <v>2</v>
      </c>
      <c r="M115" s="57" t="str">
        <f>Identification!BI115</f>
        <v>Y</v>
      </c>
      <c r="N115" s="87" t="str">
        <f t="shared" si="37"/>
        <v/>
      </c>
      <c r="O115" s="88" t="str">
        <f t="shared" si="38"/>
        <v>N</v>
      </c>
      <c r="P115" s="57" t="str">
        <f t="shared" si="39"/>
        <v/>
      </c>
      <c r="Q115" s="57" t="str">
        <f t="shared" si="40"/>
        <v/>
      </c>
      <c r="R115" s="57" t="str">
        <f t="shared" si="41"/>
        <v>No</v>
      </c>
      <c r="S115" s="57" t="str">
        <f t="shared" si="42"/>
        <v/>
      </c>
      <c r="T115" s="57" t="str">
        <f t="shared" si="43"/>
        <v>N</v>
      </c>
      <c r="U115" s="57" t="str">
        <f t="shared" si="44"/>
        <v/>
      </c>
      <c r="V115" s="88" t="str">
        <f t="shared" si="45"/>
        <v/>
      </c>
      <c r="W115" s="57" t="str">
        <f t="shared" si="46"/>
        <v/>
      </c>
      <c r="X115" s="91" t="str">
        <f t="shared" si="47"/>
        <v/>
      </c>
      <c r="Y115" s="58" t="str">
        <f t="shared" si="48"/>
        <v>No</v>
      </c>
      <c r="AA115" s="29" t="str">
        <f t="shared" si="49"/>
        <v>No</v>
      </c>
      <c r="AB115" s="29" t="str">
        <f t="shared" si="50"/>
        <v>No</v>
      </c>
      <c r="AC115" s="29" t="str">
        <f t="shared" si="51"/>
        <v>No</v>
      </c>
      <c r="AE115" s="29" t="str">
        <f t="shared" si="52"/>
        <v/>
      </c>
      <c r="AF115" s="29" t="str">
        <f t="shared" si="53"/>
        <v/>
      </c>
      <c r="AG115" s="29" t="str">
        <f t="shared" si="54"/>
        <v/>
      </c>
      <c r="AI115" s="33">
        <f>IF(C115="Yes",IF(Indicators!E115&lt;&gt;"", Indicators!E115,""),"")</f>
        <v>75.107296099999999</v>
      </c>
      <c r="AJ115" s="33">
        <f t="shared" si="55"/>
        <v>97.899999999999991</v>
      </c>
      <c r="AK115" s="62" t="str">
        <f>IF(Parameters!B$5="Percentile", IF(AJ115&lt;Parameters!C$5, "Y", "N"), IF(AI115&lt;Parameters!C$5, "Y", "N"))</f>
        <v>N</v>
      </c>
      <c r="AL115" s="33" t="str">
        <f>IF(C115="Yes", IF(Indicators!W115&lt;&gt;"", Indicators!W115, ""),"")</f>
        <v/>
      </c>
      <c r="AM115" s="33" t="str">
        <f t="shared" si="56"/>
        <v/>
      </c>
      <c r="AN115" s="33" t="str">
        <f>IF(AL115&lt;&gt;"", IF(Parameters!B$6="Percentile", IF(AM115&lt;Parameters!C$6, "Y", "N"), IF(AL115&lt;Parameters!C$6, "Y", "N")),"")</f>
        <v/>
      </c>
      <c r="AO115" s="47" t="str">
        <f t="shared" si="57"/>
        <v>N</v>
      </c>
      <c r="AQ115" s="33">
        <f>IF(C115="Yes", IF(Indicators!N115&lt;&gt;"", Indicators!N115,""),"")</f>
        <v>136.2785863</v>
      </c>
      <c r="AR115" s="33">
        <f t="shared" si="58"/>
        <v>91.7</v>
      </c>
      <c r="AS115" s="48" t="str">
        <f>IF(Parameters!B$7="Percentile", IF(AR115&lt;Parameters!C$7, "Y", "N"), IF(AQ115&lt;Parameters!C$7, "Y", "N"))</f>
        <v>N</v>
      </c>
      <c r="AU115" s="33">
        <f>IF(C115="Yes", IF(Indicators!X115&lt;&gt;"", Indicators!X115,""),"")</f>
        <v>5.71</v>
      </c>
      <c r="AV115" s="33">
        <f t="shared" si="59"/>
        <v>96</v>
      </c>
      <c r="AW115" s="48" t="str">
        <f>IF(Parameters!B$8="Percentile", IF(AV115&lt;Parameters!C$8, "Y", "N"), IF(AU115&gt;Parameters!C$8, "Y", "N"))</f>
        <v>N</v>
      </c>
      <c r="AY115" s="71" t="str">
        <f>IF(Indicators!F115&lt;&gt;"", IF(Indicators!F115&lt;Parameters!F$5, "Y", "N"), "")</f>
        <v>Y</v>
      </c>
      <c r="AZ115" s="71" t="str">
        <f>IF(Indicators!G115&lt;&gt;"", IF(Indicators!G115&lt;Parameters!G$5, "Y", "N"), "")</f>
        <v>Y</v>
      </c>
      <c r="BA115" s="71" t="str">
        <f>IF(Indicators!H115&lt;&gt;"", IF(Indicators!H115&lt;Parameters!H$5, "Y", "N"), "")</f>
        <v/>
      </c>
      <c r="BB115" s="71" t="str">
        <f>IF(Indicators!I115&lt;&gt;"", IF(Indicators!I115&lt;Parameters!I$5, "Y", "N"), "")</f>
        <v/>
      </c>
      <c r="BC115" s="71" t="str">
        <f>IF(Indicators!J115&lt;&gt;"", IF(Indicators!J115&lt;Parameters!J$5, "Y", "N"), "")</f>
        <v/>
      </c>
      <c r="BD115" s="71" t="str">
        <f>IF(Indicators!K115&lt;&gt;"", IF(Indicators!K115&lt;Parameters!K$5, "Y", "N"), "")</f>
        <v/>
      </c>
      <c r="BE115" s="71" t="str">
        <f>IF(Indicators!L115&lt;&gt;"", IF(Indicators!L115&lt;Parameters!L$5, "Y", "N"), "")</f>
        <v/>
      </c>
      <c r="BF115" s="71" t="str">
        <f>IF(Indicators!M115&lt;&gt;"", IF(Indicators!M115&lt;Parameters!M$5, "Y", "N"), "")</f>
        <v>N</v>
      </c>
      <c r="BG115" s="29" t="str">
        <f>IF(Indicators!Q115&lt;&gt;"", IF(Indicators!Q115&lt;Parameters!H$6, "Y", "N"), "")</f>
        <v/>
      </c>
      <c r="BH115" s="29">
        <f t="shared" si="60"/>
        <v>2</v>
      </c>
      <c r="BI115" s="47" t="str">
        <f>IF(K115="No",IF(BH115&gt;=Parameters!C$12, "Y", "N"), "")</f>
        <v>Y</v>
      </c>
      <c r="BK115" s="78">
        <f>IF(AND($BI115="Y", Indicators!O115&lt;&gt;""), _xlfn.PERCENTRANK.EXC(Indicators!O$2:O$210, Indicators!O115)*100, "")</f>
        <v>20.3</v>
      </c>
      <c r="BL115" s="78">
        <f>IF(AND($BI115="Y", Indicators!P115&lt;&gt;""), _xlfn.PERCENTRANK.EXC(Indicators!P$2:P$210, Indicators!P115)*100, "")</f>
        <v>38.9</v>
      </c>
      <c r="BM115" s="78" t="str">
        <f>IF(AND($BI115="Y", Indicators!Q115&lt;&gt;""), _xlfn.PERCENTRANK.EXC(Indicators!Q$2:Q$210, Indicators!Q115)*100, "")</f>
        <v/>
      </c>
      <c r="BN115" s="78" t="str">
        <f>IF(AND($BI115="Y", Indicators!R115&lt;&gt;""), _xlfn.PERCENTRANK.EXC(Indicators!R$2:R$210, Indicators!R115)*100, "")</f>
        <v/>
      </c>
      <c r="BO115" s="78" t="str">
        <f>IF(AND($BI115="Y", Indicators!S115&lt;&gt;""), _xlfn.PERCENTRANK.EXC(Indicators!S$2:S$210, Indicators!S115)*100, "")</f>
        <v/>
      </c>
      <c r="BP115" s="78" t="str">
        <f>IF(AND($BI115="Y", Indicators!T115&lt;&gt;""), _xlfn.PERCENTRANK.EXC(Indicators!T$2:T$210, Indicators!T115)*100, "")</f>
        <v/>
      </c>
      <c r="BQ115" s="78" t="str">
        <f>IF(AND($BI115="Y", Indicators!U115&lt;&gt;""), _xlfn.PERCENTRANK.EXC(Indicators!U$2:U$210, Indicators!U115)*100, "")</f>
        <v/>
      </c>
      <c r="BR115" s="78">
        <f>IF(AND($BI115="Y", Indicators!V115&lt;&gt;""), _xlfn.PERCENTRANK.EXC(Indicators!V$2:V$210, Indicators!V115)*100, "")</f>
        <v>90.5</v>
      </c>
      <c r="BS115" s="81">
        <f t="shared" si="61"/>
        <v>1</v>
      </c>
      <c r="BT115" s="84" t="str">
        <f>IF(BI115="Y", IF(BS115&gt;=Parameters!C$13, "Y", "N"), "")</f>
        <v>N</v>
      </c>
      <c r="BU115" s="29"/>
      <c r="BV115" s="33" t="str">
        <f>IF(BT115="Y", Indicators!X115, "")</f>
        <v/>
      </c>
      <c r="BW115" s="47" t="str">
        <f>IF(BV115&lt;&gt;"", IF(BV115&gt;Parameters!C$14,"Y", "N"), "")</f>
        <v/>
      </c>
      <c r="BY115" s="72" t="str">
        <f>IF(Indicators!F115&lt;&gt;"", IF(Indicators!F115&lt;Parameters!F$18, "Y", "N"), "")</f>
        <v>Y</v>
      </c>
      <c r="BZ115" s="72" t="str">
        <f>IF(Indicators!G115&lt;&gt;"", IF(Indicators!G115&lt;Parameters!G$18, "Y", "N"), "")</f>
        <v>N</v>
      </c>
      <c r="CA115" s="72" t="str">
        <f>IF(Indicators!H115&lt;&gt;"", IF(Indicators!H115&lt;Parameters!H$18, "Y", "N"), "")</f>
        <v/>
      </c>
      <c r="CB115" s="72" t="str">
        <f>IF(Indicators!I115&lt;&gt;"", IF(Indicators!I115&lt;Parameters!I$18, "Y", "N"), "")</f>
        <v/>
      </c>
      <c r="CC115" s="72" t="str">
        <f>IF(Indicators!J115&lt;&gt;"", IF(Indicators!J115&lt;Parameters!J$18, "Y", "N"), "")</f>
        <v/>
      </c>
      <c r="CD115" s="72" t="str">
        <f>IF(Indicators!K115&lt;&gt;"", IF(Indicators!K115&lt;Parameters!K$18, "Y", "N"), "")</f>
        <v/>
      </c>
      <c r="CE115" s="72" t="str">
        <f>IF(Indicators!L115&lt;&gt;"", IF(Indicators!L115&lt;Parameters!L$18, "Y", "N"), "")</f>
        <v/>
      </c>
      <c r="CF115" s="72" t="str">
        <f>IF(Indicators!M115&lt;&gt;"", IF(Indicators!M115&lt;Parameters!M$18, "Y", "N"), "")</f>
        <v>N</v>
      </c>
      <c r="CG115" s="29" t="str">
        <f>IF(Indicators!Q115&lt;&gt;"", IF(Indicators!Q115&lt;Parameters!H$19, "Y", "N"), "")</f>
        <v/>
      </c>
      <c r="CH115" s="29">
        <f t="shared" si="62"/>
        <v>1</v>
      </c>
      <c r="CI115" s="47" t="str">
        <f>IF(AND(K115="No",R115="No"),IF(CH115&gt;=Parameters!C$18, "Y", "N"), "")</f>
        <v>N</v>
      </c>
      <c r="CJ115" s="29"/>
      <c r="CK115" s="29" t="str">
        <f>IF(AND($CI115="Y", Indicators!O115&lt;&gt;""), IF(Indicators!O115&lt;Parameters!F$20, "Y", "N"),"")</f>
        <v/>
      </c>
      <c r="CL115" s="29" t="str">
        <f>IF(AND($CI115="Y", Indicators!P115&lt;&gt;""), IF(Indicators!P115&lt;Parameters!G$20, "Y", "N"),"")</f>
        <v/>
      </c>
      <c r="CM115" s="29" t="str">
        <f>IF(AND($CI115="Y", Indicators!Q115&lt;&gt;""), IF(Indicators!Q115&lt;Parameters!H$20, "Y", "N"),"")</f>
        <v/>
      </c>
      <c r="CN115" s="29" t="str">
        <f>IF(AND($CI115="Y", Indicators!R115&lt;&gt;""), IF(Indicators!R115&lt;Parameters!I$20, "Y", "N"),"")</f>
        <v/>
      </c>
      <c r="CO115" s="29" t="str">
        <f>IF(AND($CI115="Y", Indicators!S115&lt;&gt;""), IF(Indicators!S115&lt;Parameters!J$20, "Y", "N"),"")</f>
        <v/>
      </c>
      <c r="CP115" s="29" t="str">
        <f>IF(AND($CI115="Y", Indicators!T115&lt;&gt;""), IF(Indicators!T115&lt;Parameters!K$20, "Y", "N"),"")</f>
        <v/>
      </c>
      <c r="CQ115" s="29" t="str">
        <f>IF(AND($CI115="Y", Indicators!U115&lt;&gt;""), IF(Indicators!U115&lt;Parameters!L$20, "Y", "N"),"")</f>
        <v/>
      </c>
      <c r="CR115" s="29" t="str">
        <f>IF(AND($CI115="Y", Indicators!V115&lt;&gt;""), IF(Indicators!V115&lt;Parameters!M$20, "Y", "N"),"")</f>
        <v/>
      </c>
      <c r="CS115" s="81" t="str">
        <f t="shared" si="63"/>
        <v/>
      </c>
      <c r="CT115" s="84" t="str">
        <f>IF(CI115="Y", IF(CS115&gt;=Parameters!C$19, "Y", "N"), "")</f>
        <v/>
      </c>
      <c r="CU115" s="29" t="str">
        <f>IF($H115="Yes",#REF!, "")</f>
        <v/>
      </c>
      <c r="CV115" s="78" t="str">
        <f>IF(CT115="Y", Indicators!X115, "")</f>
        <v/>
      </c>
      <c r="CW115" s="34" t="str">
        <f>IF(CV115&lt;&gt;"",IF(CV115&gt;Parameters!C134,"Y","N"), "")</f>
        <v/>
      </c>
      <c r="CY115" s="33" t="str">
        <f>IF($K115="Yes", IF(Indicators!F115&lt;&gt;"", Indicators!F115, ""), "")</f>
        <v/>
      </c>
      <c r="CZ115" s="33" t="str">
        <f>IF($K115="Yes", IF(Indicators!G115&lt;&gt;"", Indicators!G115, ""), "")</f>
        <v/>
      </c>
      <c r="DA115" s="33" t="str">
        <f>IF($K115="Yes", IF(Indicators!H115&lt;&gt;"", Indicators!H115, ""), "")</f>
        <v/>
      </c>
      <c r="DB115" s="33" t="str">
        <f>IF($K115="Yes", IF(Indicators!I115&lt;&gt;"", Indicators!I115, ""), "")</f>
        <v/>
      </c>
      <c r="DC115" s="33" t="str">
        <f>IF($K115="Yes", IF(Indicators!J115&lt;&gt;"", Indicators!J115, ""), "")</f>
        <v/>
      </c>
      <c r="DD115" s="33" t="str">
        <f>IF($K115="Yes", IF(Indicators!K115&lt;&gt;"", Indicators!K115, ""), "")</f>
        <v/>
      </c>
      <c r="DE115" s="33" t="str">
        <f>IF($K115="Yes", IF(Indicators!L115&lt;&gt;"", Indicators!L115, ""), "")</f>
        <v/>
      </c>
      <c r="DF115" s="33" t="str">
        <f>IF($K115="Yes", IF(Indicators!M115&lt;&gt;"", Indicators!M115, ""), "")</f>
        <v/>
      </c>
      <c r="DH115" s="33" t="str">
        <f>IF($K115="Yes", IF(Indicators!W115&lt;&gt;"", Indicators!W115, ""), "")</f>
        <v/>
      </c>
      <c r="DJ115" s="33" t="str">
        <f>IF($K115="Yes", IF(Indicators!O115&lt;&gt;"", Indicators!O115, ""), "")</f>
        <v/>
      </c>
      <c r="DK115" s="33" t="str">
        <f>IF($K115="Yes", IF(Indicators!P115&lt;&gt;"", Indicators!P115, ""), "")</f>
        <v/>
      </c>
      <c r="DL115" s="33" t="str">
        <f>IF($K115="Yes", IF(Indicators!Q115&lt;&gt;"", Indicators!Q115, ""), "")</f>
        <v/>
      </c>
      <c r="DM115" s="33" t="str">
        <f>IF($K115="Yes", IF(Indicators!R115&lt;&gt;"", Indicators!R115, ""), "")</f>
        <v/>
      </c>
      <c r="DN115" s="33" t="str">
        <f>IF($K115="Yes", IF(Indicators!S115&lt;&gt;"", Indicators!S115, ""), "")</f>
        <v/>
      </c>
      <c r="DO115" s="33" t="str">
        <f>IF($K115="Yes", IF(Indicators!T115&lt;&gt;"", Indicators!T115, ""), "")</f>
        <v/>
      </c>
      <c r="DP115" s="33" t="str">
        <f>IF($K115="Yes", IF(Indicators!U115&lt;&gt;"", Indicators!U115, ""), "")</f>
        <v/>
      </c>
      <c r="DQ115" s="33" t="str">
        <f>IF($K115="Yes", IF(Indicators!V115&lt;&gt;"", Indicators!V115, ""), "")</f>
        <v/>
      </c>
      <c r="DS115" s="29" t="str">
        <f>IF($K115="Yes", IF(Indicators!X115&lt;&gt;"", Indicators!X115, ""), "")</f>
        <v/>
      </c>
    </row>
    <row r="116" spans="1:123" x14ac:dyDescent="0.25">
      <c r="A116" s="56" t="str">
        <f>Indicators!A116</f>
        <v>District1027</v>
      </c>
      <c r="B116" s="56" t="str">
        <f>Indicators!B116</f>
        <v>School 2</v>
      </c>
      <c r="C116" s="57" t="str">
        <f>Indicators!D116</f>
        <v>Yes</v>
      </c>
      <c r="D116" s="64">
        <f>IF(AK116="Y", IF(Parameters!B$5="Percentile", Identification!AJ116,Identification!AI116), "")</f>
        <v>34.523809499999999</v>
      </c>
      <c r="E116" s="64" t="str">
        <f>IF(AN116="Y", IF(Parameters!B$6="Percentile", AM116, AL116), "")</f>
        <v/>
      </c>
      <c r="F116" s="57" t="str">
        <f t="shared" si="32"/>
        <v>Y</v>
      </c>
      <c r="G116" s="64" t="str">
        <f>IF(AND(F116="Y", AS116="Y"), IF(Parameters!B$7="Percentile", AR116,AQ116), "")</f>
        <v/>
      </c>
      <c r="H116" s="57" t="str">
        <f t="shared" si="33"/>
        <v>N</v>
      </c>
      <c r="I116" s="64" t="str">
        <f>IF(AND(H116="Y", AW116="Y"), IF(Parameters!B$7="Percentile", AV116,AU116), "")</f>
        <v/>
      </c>
      <c r="J116" s="65" t="str">
        <f t="shared" si="34"/>
        <v/>
      </c>
      <c r="K116" s="57" t="str">
        <f t="shared" si="35"/>
        <v>No</v>
      </c>
      <c r="L116" s="87">
        <f t="shared" si="36"/>
        <v>2</v>
      </c>
      <c r="M116" s="57" t="str">
        <f>Identification!BI116</f>
        <v>Y</v>
      </c>
      <c r="N116" s="87" t="str">
        <f t="shared" si="37"/>
        <v/>
      </c>
      <c r="O116" s="88" t="str">
        <f t="shared" si="38"/>
        <v>N</v>
      </c>
      <c r="P116" s="57" t="str">
        <f t="shared" si="39"/>
        <v/>
      </c>
      <c r="Q116" s="57" t="str">
        <f t="shared" si="40"/>
        <v/>
      </c>
      <c r="R116" s="57" t="str">
        <f t="shared" si="41"/>
        <v>No</v>
      </c>
      <c r="S116" s="57" t="str">
        <f t="shared" si="42"/>
        <v/>
      </c>
      <c r="T116" s="57" t="str">
        <f t="shared" si="43"/>
        <v>N</v>
      </c>
      <c r="U116" s="57" t="str">
        <f t="shared" si="44"/>
        <v/>
      </c>
      <c r="V116" s="88" t="str">
        <f t="shared" si="45"/>
        <v/>
      </c>
      <c r="W116" s="57" t="str">
        <f t="shared" si="46"/>
        <v/>
      </c>
      <c r="X116" s="91" t="str">
        <f t="shared" si="47"/>
        <v/>
      </c>
      <c r="Y116" s="58" t="str">
        <f t="shared" si="48"/>
        <v>No</v>
      </c>
      <c r="AA116" s="29" t="str">
        <f t="shared" si="49"/>
        <v>No</v>
      </c>
      <c r="AB116" s="29" t="str">
        <f t="shared" si="50"/>
        <v>No</v>
      </c>
      <c r="AC116" s="29" t="str">
        <f t="shared" si="51"/>
        <v>No</v>
      </c>
      <c r="AE116" s="29" t="str">
        <f t="shared" si="52"/>
        <v/>
      </c>
      <c r="AF116" s="29" t="str">
        <f t="shared" si="53"/>
        <v/>
      </c>
      <c r="AG116" s="29" t="str">
        <f t="shared" si="54"/>
        <v/>
      </c>
      <c r="AI116" s="33">
        <f>IF(C116="Yes",IF(Indicators!E116&lt;&gt;"", Indicators!E116,""),"")</f>
        <v>34.523809499999999</v>
      </c>
      <c r="AJ116" s="33">
        <f t="shared" si="55"/>
        <v>22.400000000000002</v>
      </c>
      <c r="AK116" s="62" t="str">
        <f>IF(Parameters!B$5="Percentile", IF(AJ116&lt;Parameters!C$5, "Y", "N"), IF(AI116&lt;Parameters!C$5, "Y", "N"))</f>
        <v>Y</v>
      </c>
      <c r="AL116" s="33" t="str">
        <f>IF(C116="Yes", IF(Indicators!W116&lt;&gt;"", Indicators!W116, ""),"")</f>
        <v/>
      </c>
      <c r="AM116" s="33" t="str">
        <f t="shared" si="56"/>
        <v/>
      </c>
      <c r="AN116" s="33" t="str">
        <f>IF(AL116&lt;&gt;"", IF(Parameters!B$6="Percentile", IF(AM116&lt;Parameters!C$6, "Y", "N"), IF(AL116&lt;Parameters!C$6, "Y", "N")),"")</f>
        <v/>
      </c>
      <c r="AO116" s="47" t="str">
        <f t="shared" si="57"/>
        <v>Y</v>
      </c>
      <c r="AQ116" s="33">
        <f>IF(C116="Yes", IF(Indicators!N116&lt;&gt;"", Indicators!N116,""),"")</f>
        <v>114.51612900000001</v>
      </c>
      <c r="AR116" s="33">
        <f t="shared" si="58"/>
        <v>57.499999999999993</v>
      </c>
      <c r="AS116" s="48" t="str">
        <f>IF(Parameters!B$7="Percentile", IF(AR116&lt;Parameters!C$7, "Y", "N"), IF(AQ116&lt;Parameters!C$7, "Y", "N"))</f>
        <v>N</v>
      </c>
      <c r="AU116" s="33">
        <f>IF(C116="Yes", IF(Indicators!X116&lt;&gt;"", Indicators!X116,""),"")</f>
        <v>13.24</v>
      </c>
      <c r="AV116" s="33">
        <f t="shared" si="59"/>
        <v>56.4</v>
      </c>
      <c r="AW116" s="48" t="str">
        <f>IF(Parameters!B$8="Percentile", IF(AV116&lt;Parameters!C$8, "Y", "N"), IF(AU116&gt;Parameters!C$8, "Y", "N"))</f>
        <v>N</v>
      </c>
      <c r="AY116" s="71" t="str">
        <f>IF(Indicators!F116&lt;&gt;"", IF(Indicators!F116&lt;Parameters!F$5, "Y", "N"), "")</f>
        <v>Y</v>
      </c>
      <c r="AZ116" s="71" t="str">
        <f>IF(Indicators!G116&lt;&gt;"", IF(Indicators!G116&lt;Parameters!G$5, "Y", "N"), "")</f>
        <v>N</v>
      </c>
      <c r="BA116" s="71" t="str">
        <f>IF(Indicators!H116&lt;&gt;"", IF(Indicators!H116&lt;Parameters!H$5, "Y", "N"), "")</f>
        <v/>
      </c>
      <c r="BB116" s="71" t="str">
        <f>IF(Indicators!I116&lt;&gt;"", IF(Indicators!I116&lt;Parameters!I$5, "Y", "N"), "")</f>
        <v/>
      </c>
      <c r="BC116" s="71" t="str">
        <f>IF(Indicators!J116&lt;&gt;"", IF(Indicators!J116&lt;Parameters!J$5, "Y", "N"), "")</f>
        <v/>
      </c>
      <c r="BD116" s="71" t="str">
        <f>IF(Indicators!K116&lt;&gt;"", IF(Indicators!K116&lt;Parameters!K$5, "Y", "N"), "")</f>
        <v/>
      </c>
      <c r="BE116" s="71" t="str">
        <f>IF(Indicators!L116&lt;&gt;"", IF(Indicators!L116&lt;Parameters!L$5, "Y", "N"), "")</f>
        <v/>
      </c>
      <c r="BF116" s="71" t="str">
        <f>IF(Indicators!M116&lt;&gt;"", IF(Indicators!M116&lt;Parameters!M$5, "Y", "N"), "")</f>
        <v>Y</v>
      </c>
      <c r="BG116" s="29" t="str">
        <f>IF(Indicators!Q116&lt;&gt;"", IF(Indicators!Q116&lt;Parameters!H$6, "Y", "N"), "")</f>
        <v/>
      </c>
      <c r="BH116" s="29">
        <f t="shared" si="60"/>
        <v>2</v>
      </c>
      <c r="BI116" s="47" t="str">
        <f>IF(K116="No",IF(BH116&gt;=Parameters!C$12, "Y", "N"), "")</f>
        <v>Y</v>
      </c>
      <c r="BK116" s="78">
        <f>IF(AND($BI116="Y", Indicators!O116&lt;&gt;""), _xlfn.PERCENTRANK.EXC(Indicators!O$2:O$210, Indicators!O116)*100, "")</f>
        <v>81.2</v>
      </c>
      <c r="BL116" s="78" t="str">
        <f>IF(AND($BI116="Y", Indicators!P116&lt;&gt;""), _xlfn.PERCENTRANK.EXC(Indicators!P$2:P$210, Indicators!P116)*100, "")</f>
        <v/>
      </c>
      <c r="BM116" s="78" t="str">
        <f>IF(AND($BI116="Y", Indicators!Q116&lt;&gt;""), _xlfn.PERCENTRANK.EXC(Indicators!Q$2:Q$210, Indicators!Q116)*100, "")</f>
        <v/>
      </c>
      <c r="BN116" s="78" t="str">
        <f>IF(AND($BI116="Y", Indicators!R116&lt;&gt;""), _xlfn.PERCENTRANK.EXC(Indicators!R$2:R$210, Indicators!R116)*100, "")</f>
        <v/>
      </c>
      <c r="BO116" s="78" t="str">
        <f>IF(AND($BI116="Y", Indicators!S116&lt;&gt;""), _xlfn.PERCENTRANK.EXC(Indicators!S$2:S$210, Indicators!S116)*100, "")</f>
        <v/>
      </c>
      <c r="BP116" s="78" t="str">
        <f>IF(AND($BI116="Y", Indicators!T116&lt;&gt;""), _xlfn.PERCENTRANK.EXC(Indicators!T$2:T$210, Indicators!T116)*100, "")</f>
        <v/>
      </c>
      <c r="BQ116" s="78" t="str">
        <f>IF(AND($BI116="Y", Indicators!U116&lt;&gt;""), _xlfn.PERCENTRANK.EXC(Indicators!U$2:U$210, Indicators!U116)*100, "")</f>
        <v/>
      </c>
      <c r="BR116" s="78">
        <f>IF(AND($BI116="Y", Indicators!V116&lt;&gt;""), _xlfn.PERCENTRANK.EXC(Indicators!V$2:V$210, Indicators!V116)*100, "")</f>
        <v>43.2</v>
      </c>
      <c r="BS116" s="81">
        <f t="shared" si="61"/>
        <v>0</v>
      </c>
      <c r="BT116" s="84" t="str">
        <f>IF(BI116="Y", IF(BS116&gt;=Parameters!C$13, "Y", "N"), "")</f>
        <v>N</v>
      </c>
      <c r="BU116" s="29"/>
      <c r="BV116" s="33" t="str">
        <f>IF(BT116="Y", Indicators!X116, "")</f>
        <v/>
      </c>
      <c r="BW116" s="47" t="str">
        <f>IF(BV116&lt;&gt;"", IF(BV116&gt;Parameters!C$14,"Y", "N"), "")</f>
        <v/>
      </c>
      <c r="BY116" s="72" t="str">
        <f>IF(Indicators!F116&lt;&gt;"", IF(Indicators!F116&lt;Parameters!F$18, "Y", "N"), "")</f>
        <v>N</v>
      </c>
      <c r="BZ116" s="72" t="str">
        <f>IF(Indicators!G116&lt;&gt;"", IF(Indicators!G116&lt;Parameters!G$18, "Y", "N"), "")</f>
        <v>N</v>
      </c>
      <c r="CA116" s="72" t="str">
        <f>IF(Indicators!H116&lt;&gt;"", IF(Indicators!H116&lt;Parameters!H$18, "Y", "N"), "")</f>
        <v/>
      </c>
      <c r="CB116" s="72" t="str">
        <f>IF(Indicators!I116&lt;&gt;"", IF(Indicators!I116&lt;Parameters!I$18, "Y", "N"), "")</f>
        <v/>
      </c>
      <c r="CC116" s="72" t="str">
        <f>IF(Indicators!J116&lt;&gt;"", IF(Indicators!J116&lt;Parameters!J$18, "Y", "N"), "")</f>
        <v/>
      </c>
      <c r="CD116" s="72" t="str">
        <f>IF(Indicators!K116&lt;&gt;"", IF(Indicators!K116&lt;Parameters!K$18, "Y", "N"), "")</f>
        <v/>
      </c>
      <c r="CE116" s="72" t="str">
        <f>IF(Indicators!L116&lt;&gt;"", IF(Indicators!L116&lt;Parameters!L$18, "Y", "N"), "")</f>
        <v/>
      </c>
      <c r="CF116" s="72" t="str">
        <f>IF(Indicators!M116&lt;&gt;"", IF(Indicators!M116&lt;Parameters!M$18, "Y", "N"), "")</f>
        <v>Y</v>
      </c>
      <c r="CG116" s="29" t="str">
        <f>IF(Indicators!Q116&lt;&gt;"", IF(Indicators!Q116&lt;Parameters!H$19, "Y", "N"), "")</f>
        <v/>
      </c>
      <c r="CH116" s="29">
        <f t="shared" si="62"/>
        <v>1</v>
      </c>
      <c r="CI116" s="47" t="str">
        <f>IF(AND(K116="No",R116="No"),IF(CH116&gt;=Parameters!C$18, "Y", "N"), "")</f>
        <v>N</v>
      </c>
      <c r="CJ116" s="29"/>
      <c r="CK116" s="29" t="str">
        <f>IF(AND($CI116="Y", Indicators!O116&lt;&gt;""), IF(Indicators!O116&lt;Parameters!F$20, "Y", "N"),"")</f>
        <v/>
      </c>
      <c r="CL116" s="29" t="str">
        <f>IF(AND($CI116="Y", Indicators!P116&lt;&gt;""), IF(Indicators!P116&lt;Parameters!G$20, "Y", "N"),"")</f>
        <v/>
      </c>
      <c r="CM116" s="29" t="str">
        <f>IF(AND($CI116="Y", Indicators!Q116&lt;&gt;""), IF(Indicators!Q116&lt;Parameters!H$20, "Y", "N"),"")</f>
        <v/>
      </c>
      <c r="CN116" s="29" t="str">
        <f>IF(AND($CI116="Y", Indicators!R116&lt;&gt;""), IF(Indicators!R116&lt;Parameters!I$20, "Y", "N"),"")</f>
        <v/>
      </c>
      <c r="CO116" s="29" t="str">
        <f>IF(AND($CI116="Y", Indicators!S116&lt;&gt;""), IF(Indicators!S116&lt;Parameters!J$20, "Y", "N"),"")</f>
        <v/>
      </c>
      <c r="CP116" s="29" t="str">
        <f>IF(AND($CI116="Y", Indicators!T116&lt;&gt;""), IF(Indicators!T116&lt;Parameters!K$20, "Y", "N"),"")</f>
        <v/>
      </c>
      <c r="CQ116" s="29" t="str">
        <f>IF(AND($CI116="Y", Indicators!U116&lt;&gt;""), IF(Indicators!U116&lt;Parameters!L$20, "Y", "N"),"")</f>
        <v/>
      </c>
      <c r="CR116" s="29" t="str">
        <f>IF(AND($CI116="Y", Indicators!V116&lt;&gt;""), IF(Indicators!V116&lt;Parameters!M$20, "Y", "N"),"")</f>
        <v/>
      </c>
      <c r="CS116" s="81" t="str">
        <f t="shared" si="63"/>
        <v/>
      </c>
      <c r="CT116" s="84" t="str">
        <f>IF(CI116="Y", IF(CS116&gt;=Parameters!C$19, "Y", "N"), "")</f>
        <v/>
      </c>
      <c r="CU116" s="29" t="str">
        <f>IF($H116="Yes",#REF!, "")</f>
        <v/>
      </c>
      <c r="CV116" s="78" t="str">
        <f>IF(CT116="Y", Indicators!X116, "")</f>
        <v/>
      </c>
      <c r="CW116" s="34" t="str">
        <f>IF(CV116&lt;&gt;"",IF(CV116&gt;Parameters!C135,"Y","N"), "")</f>
        <v/>
      </c>
      <c r="CY116" s="33" t="str">
        <f>IF($K116="Yes", IF(Indicators!F116&lt;&gt;"", Indicators!F116, ""), "")</f>
        <v/>
      </c>
      <c r="CZ116" s="33" t="str">
        <f>IF($K116="Yes", IF(Indicators!G116&lt;&gt;"", Indicators!G116, ""), "")</f>
        <v/>
      </c>
      <c r="DA116" s="33" t="str">
        <f>IF($K116="Yes", IF(Indicators!H116&lt;&gt;"", Indicators!H116, ""), "")</f>
        <v/>
      </c>
      <c r="DB116" s="33" t="str">
        <f>IF($K116="Yes", IF(Indicators!I116&lt;&gt;"", Indicators!I116, ""), "")</f>
        <v/>
      </c>
      <c r="DC116" s="33" t="str">
        <f>IF($K116="Yes", IF(Indicators!J116&lt;&gt;"", Indicators!J116, ""), "")</f>
        <v/>
      </c>
      <c r="DD116" s="33" t="str">
        <f>IF($K116="Yes", IF(Indicators!K116&lt;&gt;"", Indicators!K116, ""), "")</f>
        <v/>
      </c>
      <c r="DE116" s="33" t="str">
        <f>IF($K116="Yes", IF(Indicators!L116&lt;&gt;"", Indicators!L116, ""), "")</f>
        <v/>
      </c>
      <c r="DF116" s="33" t="str">
        <f>IF($K116="Yes", IF(Indicators!M116&lt;&gt;"", Indicators!M116, ""), "")</f>
        <v/>
      </c>
      <c r="DH116" s="33" t="str">
        <f>IF($K116="Yes", IF(Indicators!W116&lt;&gt;"", Indicators!W116, ""), "")</f>
        <v/>
      </c>
      <c r="DJ116" s="33" t="str">
        <f>IF($K116="Yes", IF(Indicators!O116&lt;&gt;"", Indicators!O116, ""), "")</f>
        <v/>
      </c>
      <c r="DK116" s="33" t="str">
        <f>IF($K116="Yes", IF(Indicators!P116&lt;&gt;"", Indicators!P116, ""), "")</f>
        <v/>
      </c>
      <c r="DL116" s="33" t="str">
        <f>IF($K116="Yes", IF(Indicators!Q116&lt;&gt;"", Indicators!Q116, ""), "")</f>
        <v/>
      </c>
      <c r="DM116" s="33" t="str">
        <f>IF($K116="Yes", IF(Indicators!R116&lt;&gt;"", Indicators!R116, ""), "")</f>
        <v/>
      </c>
      <c r="DN116" s="33" t="str">
        <f>IF($K116="Yes", IF(Indicators!S116&lt;&gt;"", Indicators!S116, ""), "")</f>
        <v/>
      </c>
      <c r="DO116" s="33" t="str">
        <f>IF($K116="Yes", IF(Indicators!T116&lt;&gt;"", Indicators!T116, ""), "")</f>
        <v/>
      </c>
      <c r="DP116" s="33" t="str">
        <f>IF($K116="Yes", IF(Indicators!U116&lt;&gt;"", Indicators!U116, ""), "")</f>
        <v/>
      </c>
      <c r="DQ116" s="33" t="str">
        <f>IF($K116="Yes", IF(Indicators!V116&lt;&gt;"", Indicators!V116, ""), "")</f>
        <v/>
      </c>
      <c r="DS116" s="29" t="str">
        <f>IF($K116="Yes", IF(Indicators!X116&lt;&gt;"", Indicators!X116, ""), "")</f>
        <v/>
      </c>
    </row>
    <row r="117" spans="1:123" x14ac:dyDescent="0.25">
      <c r="A117" s="56" t="str">
        <f>Indicators!A117</f>
        <v>District1027</v>
      </c>
      <c r="B117" s="56" t="str">
        <f>Indicators!B117</f>
        <v>School 3</v>
      </c>
      <c r="C117" s="57" t="str">
        <f>Indicators!D117</f>
        <v>No</v>
      </c>
      <c r="D117" s="64" t="str">
        <f>IF(AK117="Y", IF(Parameters!B$5="Percentile", Identification!AJ117,Identification!AI117), "")</f>
        <v/>
      </c>
      <c r="E117" s="64" t="str">
        <f>IF(AN117="Y", IF(Parameters!B$6="Percentile", AM117, AL117), "")</f>
        <v/>
      </c>
      <c r="F117" s="57" t="str">
        <f t="shared" si="32"/>
        <v/>
      </c>
      <c r="G117" s="64" t="str">
        <f>IF(AND(F117="Y", AS117="Y"), IF(Parameters!B$7="Percentile", AR117,AQ117), "")</f>
        <v/>
      </c>
      <c r="H117" s="57" t="str">
        <f t="shared" si="33"/>
        <v/>
      </c>
      <c r="I117" s="64" t="str">
        <f>IF(AND(H117="Y", AW117="Y"), IF(Parameters!B$7="Percentile", AV117,AU117), "")</f>
        <v/>
      </c>
      <c r="J117" s="65" t="str">
        <f t="shared" si="34"/>
        <v/>
      </c>
      <c r="K117" s="57" t="str">
        <f t="shared" si="35"/>
        <v>No</v>
      </c>
      <c r="L117" s="87">
        <f t="shared" si="36"/>
        <v>3</v>
      </c>
      <c r="M117" s="57" t="str">
        <f>Identification!BI117</f>
        <v>Y</v>
      </c>
      <c r="N117" s="87" t="str">
        <f t="shared" si="37"/>
        <v/>
      </c>
      <c r="O117" s="88" t="str">
        <f t="shared" si="38"/>
        <v>N</v>
      </c>
      <c r="P117" s="57" t="str">
        <f t="shared" si="39"/>
        <v/>
      </c>
      <c r="Q117" s="57" t="str">
        <f t="shared" si="40"/>
        <v/>
      </c>
      <c r="R117" s="57" t="str">
        <f t="shared" si="41"/>
        <v>No</v>
      </c>
      <c r="S117" s="57">
        <f t="shared" si="42"/>
        <v>2</v>
      </c>
      <c r="T117" s="57" t="str">
        <f t="shared" si="43"/>
        <v>Y</v>
      </c>
      <c r="U117" s="57">
        <f t="shared" si="44"/>
        <v>3</v>
      </c>
      <c r="V117" s="88" t="str">
        <f t="shared" si="45"/>
        <v>Y</v>
      </c>
      <c r="W117" s="57">
        <f t="shared" si="46"/>
        <v>17.690000000000001</v>
      </c>
      <c r="X117" s="91" t="str">
        <f t="shared" si="47"/>
        <v>Y</v>
      </c>
      <c r="Y117" s="58" t="str">
        <f t="shared" si="48"/>
        <v>Yes</v>
      </c>
      <c r="AA117" s="29" t="str">
        <f t="shared" si="49"/>
        <v/>
      </c>
      <c r="AB117" s="29" t="str">
        <f t="shared" si="50"/>
        <v/>
      </c>
      <c r="AC117" s="29" t="str">
        <f t="shared" si="51"/>
        <v/>
      </c>
      <c r="AE117" s="29" t="str">
        <f t="shared" si="52"/>
        <v>No</v>
      </c>
      <c r="AF117" s="29" t="str">
        <f t="shared" si="53"/>
        <v>No</v>
      </c>
      <c r="AG117" s="29" t="str">
        <f t="shared" si="54"/>
        <v>Yes</v>
      </c>
      <c r="AI117" s="33" t="str">
        <f>IF(C117="Yes",IF(Indicators!E117&lt;&gt;"", Indicators!E117,""),"")</f>
        <v/>
      </c>
      <c r="AJ117" s="33" t="str">
        <f t="shared" si="55"/>
        <v/>
      </c>
      <c r="AK117" s="62" t="str">
        <f>IF(Parameters!B$5="Percentile", IF(AJ117&lt;Parameters!C$5, "Y", "N"), IF(AI117&lt;Parameters!C$5, "Y", "N"))</f>
        <v>N</v>
      </c>
      <c r="AL117" s="33" t="str">
        <f>IF(C117="Yes", IF(Indicators!W117&lt;&gt;"", Indicators!W117, ""),"")</f>
        <v/>
      </c>
      <c r="AM117" s="33" t="str">
        <f t="shared" si="56"/>
        <v/>
      </c>
      <c r="AN117" s="33" t="str">
        <f>IF(AL117&lt;&gt;"", IF(Parameters!B$6="Percentile", IF(AM117&lt;Parameters!C$6, "Y", "N"), IF(AL117&lt;Parameters!C$6, "Y", "N")),"")</f>
        <v/>
      </c>
      <c r="AO117" s="47" t="str">
        <f t="shared" si="57"/>
        <v>N</v>
      </c>
      <c r="AQ117" s="33" t="str">
        <f>IF(C117="Yes", IF(Indicators!N117&lt;&gt;"", Indicators!N117,""),"")</f>
        <v/>
      </c>
      <c r="AR117" s="33" t="str">
        <f t="shared" si="58"/>
        <v/>
      </c>
      <c r="AS117" s="48" t="str">
        <f>IF(Parameters!B$7="Percentile", IF(AR117&lt;Parameters!C$7, "Y", "N"), IF(AQ117&lt;Parameters!C$7, "Y", "N"))</f>
        <v>N</v>
      </c>
      <c r="AU117" s="33" t="str">
        <f>IF(C117="Yes", IF(Indicators!X117&lt;&gt;"", Indicators!X117,""),"")</f>
        <v/>
      </c>
      <c r="AV117" s="33" t="str">
        <f t="shared" si="59"/>
        <v/>
      </c>
      <c r="AW117" s="48" t="str">
        <f>IF(Parameters!B$8="Percentile", IF(AV117&lt;Parameters!C$8, "Y", "N"), IF(AU117&gt;Parameters!C$8, "Y", "N"))</f>
        <v>N</v>
      </c>
      <c r="AY117" s="71" t="str">
        <f>IF(Indicators!F117&lt;&gt;"", IF(Indicators!F117&lt;Parameters!F$5, "Y", "N"), "")</f>
        <v>Y</v>
      </c>
      <c r="AZ117" s="71" t="str">
        <f>IF(Indicators!G117&lt;&gt;"", IF(Indicators!G117&lt;Parameters!G$5, "Y", "N"), "")</f>
        <v>Y</v>
      </c>
      <c r="BA117" s="71" t="str">
        <f>IF(Indicators!H117&lt;&gt;"", IF(Indicators!H117&lt;Parameters!H$5, "Y", "N"), "")</f>
        <v/>
      </c>
      <c r="BB117" s="71" t="str">
        <f>IF(Indicators!I117&lt;&gt;"", IF(Indicators!I117&lt;Parameters!I$5, "Y", "N"), "")</f>
        <v/>
      </c>
      <c r="BC117" s="71" t="str">
        <f>IF(Indicators!J117&lt;&gt;"", IF(Indicators!J117&lt;Parameters!J$5, "Y", "N"), "")</f>
        <v/>
      </c>
      <c r="BD117" s="71" t="str">
        <f>IF(Indicators!K117&lt;&gt;"", IF(Indicators!K117&lt;Parameters!K$5, "Y", "N"), "")</f>
        <v/>
      </c>
      <c r="BE117" s="71" t="str">
        <f>IF(Indicators!L117&lt;&gt;"", IF(Indicators!L117&lt;Parameters!L$5, "Y", "N"), "")</f>
        <v/>
      </c>
      <c r="BF117" s="71" t="str">
        <f>IF(Indicators!M117&lt;&gt;"", IF(Indicators!M117&lt;Parameters!M$5, "Y", "N"), "")</f>
        <v>Y</v>
      </c>
      <c r="BG117" s="29" t="str">
        <f>IF(Indicators!Q117&lt;&gt;"", IF(Indicators!Q117&lt;Parameters!H$6, "Y", "N"), "")</f>
        <v/>
      </c>
      <c r="BH117" s="29">
        <f t="shared" si="60"/>
        <v>3</v>
      </c>
      <c r="BI117" s="47" t="str">
        <f>IF(K117="No",IF(BH117&gt;=Parameters!C$12, "Y", "N"), "")</f>
        <v>Y</v>
      </c>
      <c r="BK117" s="78">
        <f>IF(AND($BI117="Y", Indicators!O117&lt;&gt;""), _xlfn.PERCENTRANK.EXC(Indicators!O$2:O$210, Indicators!O117)*100, "")</f>
        <v>48.4</v>
      </c>
      <c r="BL117" s="78">
        <f>IF(AND($BI117="Y", Indicators!P117&lt;&gt;""), _xlfn.PERCENTRANK.EXC(Indicators!P$2:P$210, Indicators!P117)*100, "")</f>
        <v>45.6</v>
      </c>
      <c r="BM117" s="78" t="str">
        <f>IF(AND($BI117="Y", Indicators!Q117&lt;&gt;""), _xlfn.PERCENTRANK.EXC(Indicators!Q$2:Q$210, Indicators!Q117)*100, "")</f>
        <v/>
      </c>
      <c r="BN117" s="78" t="str">
        <f>IF(AND($BI117="Y", Indicators!R117&lt;&gt;""), _xlfn.PERCENTRANK.EXC(Indicators!R$2:R$210, Indicators!R117)*100, "")</f>
        <v/>
      </c>
      <c r="BO117" s="78" t="str">
        <f>IF(AND($BI117="Y", Indicators!S117&lt;&gt;""), _xlfn.PERCENTRANK.EXC(Indicators!S$2:S$210, Indicators!S117)*100, "")</f>
        <v/>
      </c>
      <c r="BP117" s="78" t="str">
        <f>IF(AND($BI117="Y", Indicators!T117&lt;&gt;""), _xlfn.PERCENTRANK.EXC(Indicators!T$2:T$210, Indicators!T117)*100, "")</f>
        <v/>
      </c>
      <c r="BQ117" s="78" t="str">
        <f>IF(AND($BI117="Y", Indicators!U117&lt;&gt;""), _xlfn.PERCENTRANK.EXC(Indicators!U$2:U$210, Indicators!U117)*100, "")</f>
        <v/>
      </c>
      <c r="BR117" s="78">
        <f>IF(AND($BI117="Y", Indicators!V117&lt;&gt;""), _xlfn.PERCENTRANK.EXC(Indicators!V$2:V$210, Indicators!V117)*100, "")</f>
        <v>29.799999999999997</v>
      </c>
      <c r="BS117" s="81">
        <f t="shared" si="61"/>
        <v>0</v>
      </c>
      <c r="BT117" s="84" t="str">
        <f>IF(BI117="Y", IF(BS117&gt;=Parameters!C$13, "Y", "N"), "")</f>
        <v>N</v>
      </c>
      <c r="BU117" s="29"/>
      <c r="BV117" s="33" t="str">
        <f>IF(BT117="Y", Indicators!X117, "")</f>
        <v/>
      </c>
      <c r="BW117" s="47" t="str">
        <f>IF(BV117&lt;&gt;"", IF(BV117&gt;Parameters!C$14,"Y", "N"), "")</f>
        <v/>
      </c>
      <c r="BY117" s="72" t="str">
        <f>IF(Indicators!F117&lt;&gt;"", IF(Indicators!F117&lt;Parameters!F$18, "Y", "N"), "")</f>
        <v>N</v>
      </c>
      <c r="BZ117" s="72" t="str">
        <f>IF(Indicators!G117&lt;&gt;"", IF(Indicators!G117&lt;Parameters!G$18, "Y", "N"), "")</f>
        <v>Y</v>
      </c>
      <c r="CA117" s="72" t="str">
        <f>IF(Indicators!H117&lt;&gt;"", IF(Indicators!H117&lt;Parameters!H$18, "Y", "N"), "")</f>
        <v/>
      </c>
      <c r="CB117" s="72" t="str">
        <f>IF(Indicators!I117&lt;&gt;"", IF(Indicators!I117&lt;Parameters!I$18, "Y", "N"), "")</f>
        <v/>
      </c>
      <c r="CC117" s="72" t="str">
        <f>IF(Indicators!J117&lt;&gt;"", IF(Indicators!J117&lt;Parameters!J$18, "Y", "N"), "")</f>
        <v/>
      </c>
      <c r="CD117" s="72" t="str">
        <f>IF(Indicators!K117&lt;&gt;"", IF(Indicators!K117&lt;Parameters!K$18, "Y", "N"), "")</f>
        <v/>
      </c>
      <c r="CE117" s="72" t="str">
        <f>IF(Indicators!L117&lt;&gt;"", IF(Indicators!L117&lt;Parameters!L$18, "Y", "N"), "")</f>
        <v/>
      </c>
      <c r="CF117" s="72" t="str">
        <f>IF(Indicators!M117&lt;&gt;"", IF(Indicators!M117&lt;Parameters!M$18, "Y", "N"), "")</f>
        <v>Y</v>
      </c>
      <c r="CG117" s="29" t="str">
        <f>IF(Indicators!Q117&lt;&gt;"", IF(Indicators!Q117&lt;Parameters!H$19, "Y", "N"), "")</f>
        <v/>
      </c>
      <c r="CH117" s="29">
        <f t="shared" si="62"/>
        <v>2</v>
      </c>
      <c r="CI117" s="47" t="str">
        <f>IF(AND(K117="No",R117="No"),IF(CH117&gt;=Parameters!C$18, "Y", "N"), "")</f>
        <v>Y</v>
      </c>
      <c r="CJ117" s="29"/>
      <c r="CK117" s="29" t="str">
        <f>IF(AND($CI117="Y", Indicators!O117&lt;&gt;""), IF(Indicators!O117&lt;Parameters!F$20, "Y", "N"),"")</f>
        <v>Y</v>
      </c>
      <c r="CL117" s="29" t="str">
        <f>IF(AND($CI117="Y", Indicators!P117&lt;&gt;""), IF(Indicators!P117&lt;Parameters!G$20, "Y", "N"),"")</f>
        <v>Y</v>
      </c>
      <c r="CM117" s="29" t="str">
        <f>IF(AND($CI117="Y", Indicators!Q117&lt;&gt;""), IF(Indicators!Q117&lt;Parameters!H$20, "Y", "N"),"")</f>
        <v/>
      </c>
      <c r="CN117" s="29" t="str">
        <f>IF(AND($CI117="Y", Indicators!R117&lt;&gt;""), IF(Indicators!R117&lt;Parameters!I$20, "Y", "N"),"")</f>
        <v/>
      </c>
      <c r="CO117" s="29" t="str">
        <f>IF(AND($CI117="Y", Indicators!S117&lt;&gt;""), IF(Indicators!S117&lt;Parameters!J$20, "Y", "N"),"")</f>
        <v/>
      </c>
      <c r="CP117" s="29" t="str">
        <f>IF(AND($CI117="Y", Indicators!T117&lt;&gt;""), IF(Indicators!T117&lt;Parameters!K$20, "Y", "N"),"")</f>
        <v/>
      </c>
      <c r="CQ117" s="29" t="str">
        <f>IF(AND($CI117="Y", Indicators!U117&lt;&gt;""), IF(Indicators!U117&lt;Parameters!L$20, "Y", "N"),"")</f>
        <v/>
      </c>
      <c r="CR117" s="29" t="str">
        <f>IF(AND($CI117="Y", Indicators!V117&lt;&gt;""), IF(Indicators!V117&lt;Parameters!M$20, "Y", "N"),"")</f>
        <v>Y</v>
      </c>
      <c r="CS117" s="81">
        <f t="shared" si="63"/>
        <v>3</v>
      </c>
      <c r="CT117" s="84" t="str">
        <f>IF(CI117="Y", IF(CS117&gt;=Parameters!C$19, "Y", "N"), "")</f>
        <v>Y</v>
      </c>
      <c r="CU117" s="29" t="str">
        <f>IF($H117="Yes",#REF!, "")</f>
        <v/>
      </c>
      <c r="CV117" s="78">
        <f>IF(CT117="Y", Indicators!X117, "")</f>
        <v>17.690000000000001</v>
      </c>
      <c r="CW117" s="34" t="str">
        <f>IF(CV117&lt;&gt;"",IF(CV117&gt;Parameters!C136,"Y","N"), "")</f>
        <v>Y</v>
      </c>
      <c r="CY117" s="33" t="str">
        <f>IF($K117="Yes", IF(Indicators!F117&lt;&gt;"", Indicators!F117, ""), "")</f>
        <v/>
      </c>
      <c r="CZ117" s="33" t="str">
        <f>IF($K117="Yes", IF(Indicators!G117&lt;&gt;"", Indicators!G117, ""), "")</f>
        <v/>
      </c>
      <c r="DA117" s="33" t="str">
        <f>IF($K117="Yes", IF(Indicators!H117&lt;&gt;"", Indicators!H117, ""), "")</f>
        <v/>
      </c>
      <c r="DB117" s="33" t="str">
        <f>IF($K117="Yes", IF(Indicators!I117&lt;&gt;"", Indicators!I117, ""), "")</f>
        <v/>
      </c>
      <c r="DC117" s="33" t="str">
        <f>IF($K117="Yes", IF(Indicators!J117&lt;&gt;"", Indicators!J117, ""), "")</f>
        <v/>
      </c>
      <c r="DD117" s="33" t="str">
        <f>IF($K117="Yes", IF(Indicators!K117&lt;&gt;"", Indicators!K117, ""), "")</f>
        <v/>
      </c>
      <c r="DE117" s="33" t="str">
        <f>IF($K117="Yes", IF(Indicators!L117&lt;&gt;"", Indicators!L117, ""), "")</f>
        <v/>
      </c>
      <c r="DF117" s="33" t="str">
        <f>IF($K117="Yes", IF(Indicators!M117&lt;&gt;"", Indicators!M117, ""), "")</f>
        <v/>
      </c>
      <c r="DH117" s="33" t="str">
        <f>IF($K117="Yes", IF(Indicators!W117&lt;&gt;"", Indicators!W117, ""), "")</f>
        <v/>
      </c>
      <c r="DJ117" s="33" t="str">
        <f>IF($K117="Yes", IF(Indicators!O117&lt;&gt;"", Indicators!O117, ""), "")</f>
        <v/>
      </c>
      <c r="DK117" s="33" t="str">
        <f>IF($K117="Yes", IF(Indicators!P117&lt;&gt;"", Indicators!P117, ""), "")</f>
        <v/>
      </c>
      <c r="DL117" s="33" t="str">
        <f>IF($K117="Yes", IF(Indicators!Q117&lt;&gt;"", Indicators!Q117, ""), "")</f>
        <v/>
      </c>
      <c r="DM117" s="33" t="str">
        <f>IF($K117="Yes", IF(Indicators!R117&lt;&gt;"", Indicators!R117, ""), "")</f>
        <v/>
      </c>
      <c r="DN117" s="33" t="str">
        <f>IF($K117="Yes", IF(Indicators!S117&lt;&gt;"", Indicators!S117, ""), "")</f>
        <v/>
      </c>
      <c r="DO117" s="33" t="str">
        <f>IF($K117="Yes", IF(Indicators!T117&lt;&gt;"", Indicators!T117, ""), "")</f>
        <v/>
      </c>
      <c r="DP117" s="33" t="str">
        <f>IF($K117="Yes", IF(Indicators!U117&lt;&gt;"", Indicators!U117, ""), "")</f>
        <v/>
      </c>
      <c r="DQ117" s="33" t="str">
        <f>IF($K117="Yes", IF(Indicators!V117&lt;&gt;"", Indicators!V117, ""), "")</f>
        <v/>
      </c>
      <c r="DS117" s="29" t="str">
        <f>IF($K117="Yes", IF(Indicators!X117&lt;&gt;"", Indicators!X117, ""), "")</f>
        <v/>
      </c>
    </row>
    <row r="118" spans="1:123" x14ac:dyDescent="0.25">
      <c r="A118" s="56" t="str">
        <f>Indicators!A118</f>
        <v>District1027</v>
      </c>
      <c r="B118" s="56" t="str">
        <f>Indicators!B118</f>
        <v>School 4</v>
      </c>
      <c r="C118" s="57" t="str">
        <f>Indicators!D118</f>
        <v>Yes</v>
      </c>
      <c r="D118" s="64">
        <f>IF(AK118="Y", IF(Parameters!B$5="Percentile", Identification!AJ118,Identification!AI118), "")</f>
        <v>39.495798299999997</v>
      </c>
      <c r="E118" s="64" t="str">
        <f>IF(AN118="Y", IF(Parameters!B$6="Percentile", AM118, AL118), "")</f>
        <v/>
      </c>
      <c r="F118" s="57" t="str">
        <f t="shared" si="32"/>
        <v>Y</v>
      </c>
      <c r="G118" s="64" t="str">
        <f>IF(AND(F118="Y", AS118="Y"), IF(Parameters!B$7="Percentile", AR118,AQ118), "")</f>
        <v/>
      </c>
      <c r="H118" s="57" t="str">
        <f t="shared" si="33"/>
        <v>N</v>
      </c>
      <c r="I118" s="64" t="str">
        <f>IF(AND(H118="Y", AW118="Y"), IF(Parameters!B$7="Percentile", AV118,AU118), "")</f>
        <v/>
      </c>
      <c r="J118" s="65" t="str">
        <f t="shared" si="34"/>
        <v/>
      </c>
      <c r="K118" s="57" t="str">
        <f t="shared" si="35"/>
        <v>No</v>
      </c>
      <c r="L118" s="87">
        <f t="shared" si="36"/>
        <v>2</v>
      </c>
      <c r="M118" s="57" t="str">
        <f>Identification!BI118</f>
        <v>Y</v>
      </c>
      <c r="N118" s="87" t="str">
        <f t="shared" si="37"/>
        <v/>
      </c>
      <c r="O118" s="88" t="str">
        <f t="shared" si="38"/>
        <v>N</v>
      </c>
      <c r="P118" s="57" t="str">
        <f t="shared" si="39"/>
        <v/>
      </c>
      <c r="Q118" s="57" t="str">
        <f t="shared" si="40"/>
        <v/>
      </c>
      <c r="R118" s="57" t="str">
        <f t="shared" si="41"/>
        <v>No</v>
      </c>
      <c r="S118" s="57">
        <f t="shared" si="42"/>
        <v>2</v>
      </c>
      <c r="T118" s="57" t="str">
        <f t="shared" si="43"/>
        <v>Y</v>
      </c>
      <c r="U118" s="57">
        <f t="shared" si="44"/>
        <v>4</v>
      </c>
      <c r="V118" s="88" t="str">
        <f t="shared" si="45"/>
        <v>Y</v>
      </c>
      <c r="W118" s="57">
        <f t="shared" si="46"/>
        <v>14.47</v>
      </c>
      <c r="X118" s="91" t="str">
        <f t="shared" si="47"/>
        <v>Y</v>
      </c>
      <c r="Y118" s="58" t="str">
        <f t="shared" si="48"/>
        <v>Yes</v>
      </c>
      <c r="AA118" s="29" t="str">
        <f t="shared" si="49"/>
        <v>No</v>
      </c>
      <c r="AB118" s="29" t="str">
        <f t="shared" si="50"/>
        <v>No</v>
      </c>
      <c r="AC118" s="29" t="str">
        <f t="shared" si="51"/>
        <v>Yes</v>
      </c>
      <c r="AE118" s="29" t="str">
        <f t="shared" si="52"/>
        <v/>
      </c>
      <c r="AF118" s="29" t="str">
        <f t="shared" si="53"/>
        <v/>
      </c>
      <c r="AG118" s="29" t="str">
        <f t="shared" si="54"/>
        <v/>
      </c>
      <c r="AI118" s="33">
        <f>IF(C118="Yes",IF(Indicators!E118&lt;&gt;"", Indicators!E118,""),"")</f>
        <v>39.495798299999997</v>
      </c>
      <c r="AJ118" s="33">
        <f t="shared" si="55"/>
        <v>34</v>
      </c>
      <c r="AK118" s="62" t="str">
        <f>IF(Parameters!B$5="Percentile", IF(AJ118&lt;Parameters!C$5, "Y", "N"), IF(AI118&lt;Parameters!C$5, "Y", "N"))</f>
        <v>Y</v>
      </c>
      <c r="AL118" s="33">
        <f>IF(C118="Yes", IF(Indicators!W118&lt;&gt;"", Indicators!W118, ""),"")</f>
        <v>62.266788300000002</v>
      </c>
      <c r="AM118" s="33">
        <f t="shared" si="56"/>
        <v>40</v>
      </c>
      <c r="AN118" s="33" t="str">
        <f>IF(AL118&lt;&gt;"", IF(Parameters!B$6="Percentile", IF(AM118&lt;Parameters!C$6, "Y", "N"), IF(AL118&lt;Parameters!C$6, "Y", "N")),"")</f>
        <v>N</v>
      </c>
      <c r="AO118" s="47" t="str">
        <f t="shared" si="57"/>
        <v>Y</v>
      </c>
      <c r="AQ118" s="33">
        <f>IF(C118="Yes", IF(Indicators!N118&lt;&gt;"", Indicators!N118,""),"")</f>
        <v>106.1135371</v>
      </c>
      <c r="AR118" s="33">
        <f t="shared" si="58"/>
        <v>35.6</v>
      </c>
      <c r="AS118" s="48" t="str">
        <f>IF(Parameters!B$7="Percentile", IF(AR118&lt;Parameters!C$7, "Y", "N"), IF(AQ118&lt;Parameters!C$7, "Y", "N"))</f>
        <v>N</v>
      </c>
      <c r="AU118" s="33">
        <f>IF(C118="Yes", IF(Indicators!X118&lt;&gt;"", Indicators!X118,""),"")</f>
        <v>14.47</v>
      </c>
      <c r="AV118" s="33">
        <f t="shared" si="59"/>
        <v>48.4</v>
      </c>
      <c r="AW118" s="48" t="str">
        <f>IF(Parameters!B$8="Percentile", IF(AV118&lt;Parameters!C$8, "Y", "N"), IF(AU118&gt;Parameters!C$8, "Y", "N"))</f>
        <v>N</v>
      </c>
      <c r="AY118" s="71" t="str">
        <f>IF(Indicators!F118&lt;&gt;"", IF(Indicators!F118&lt;Parameters!F$5, "Y", "N"), "")</f>
        <v>Y</v>
      </c>
      <c r="AZ118" s="71" t="str">
        <f>IF(Indicators!G118&lt;&gt;"", IF(Indicators!G118&lt;Parameters!G$5, "Y", "N"), "")</f>
        <v>N</v>
      </c>
      <c r="BA118" s="71" t="str">
        <f>IF(Indicators!H118&lt;&gt;"", IF(Indicators!H118&lt;Parameters!H$5, "Y", "N"), "")</f>
        <v>N</v>
      </c>
      <c r="BB118" s="71" t="str">
        <f>IF(Indicators!I118&lt;&gt;"", IF(Indicators!I118&lt;Parameters!I$5, "Y", "N"), "")</f>
        <v/>
      </c>
      <c r="BC118" s="71" t="str">
        <f>IF(Indicators!J118&lt;&gt;"", IF(Indicators!J118&lt;Parameters!J$5, "Y", "N"), "")</f>
        <v/>
      </c>
      <c r="BD118" s="71" t="str">
        <f>IF(Indicators!K118&lt;&gt;"", IF(Indicators!K118&lt;Parameters!K$5, "Y", "N"), "")</f>
        <v/>
      </c>
      <c r="BE118" s="71" t="str">
        <f>IF(Indicators!L118&lt;&gt;"", IF(Indicators!L118&lt;Parameters!L$5, "Y", "N"), "")</f>
        <v/>
      </c>
      <c r="BF118" s="71" t="str">
        <f>IF(Indicators!M118&lt;&gt;"", IF(Indicators!M118&lt;Parameters!M$5, "Y", "N"), "")</f>
        <v>Y</v>
      </c>
      <c r="BG118" s="29" t="str">
        <f>IF(Indicators!Q118&lt;&gt;"", IF(Indicators!Q118&lt;Parameters!H$6, "Y", "N"), "")</f>
        <v>N</v>
      </c>
      <c r="BH118" s="29">
        <f t="shared" si="60"/>
        <v>2</v>
      </c>
      <c r="BI118" s="47" t="str">
        <f>IF(K118="No",IF(BH118&gt;=Parameters!C$12, "Y", "N"), "")</f>
        <v>Y</v>
      </c>
      <c r="BK118" s="78">
        <f>IF(AND($BI118="Y", Indicators!O118&lt;&gt;""), _xlfn.PERCENTRANK.EXC(Indicators!O$2:O$210, Indicators!O118)*100, "")</f>
        <v>42.699999999999996</v>
      </c>
      <c r="BL118" s="78">
        <f>IF(AND($BI118="Y", Indicators!P118&lt;&gt;""), _xlfn.PERCENTRANK.EXC(Indicators!P$2:P$210, Indicators!P118)*100, "")</f>
        <v>65.7</v>
      </c>
      <c r="BM118" s="78">
        <f>IF(AND($BI118="Y", Indicators!Q118&lt;&gt;""), _xlfn.PERCENTRANK.EXC(Indicators!Q$2:Q$210, Indicators!Q118)*100, "")</f>
        <v>61.1</v>
      </c>
      <c r="BN118" s="78" t="str">
        <f>IF(AND($BI118="Y", Indicators!R118&lt;&gt;""), _xlfn.PERCENTRANK.EXC(Indicators!R$2:R$210, Indicators!R118)*100, "")</f>
        <v/>
      </c>
      <c r="BO118" s="78" t="str">
        <f>IF(AND($BI118="Y", Indicators!S118&lt;&gt;""), _xlfn.PERCENTRANK.EXC(Indicators!S$2:S$210, Indicators!S118)*100, "")</f>
        <v/>
      </c>
      <c r="BP118" s="78" t="str">
        <f>IF(AND($BI118="Y", Indicators!T118&lt;&gt;""), _xlfn.PERCENTRANK.EXC(Indicators!T$2:T$210, Indicators!T118)*100, "")</f>
        <v/>
      </c>
      <c r="BQ118" s="78" t="str">
        <f>IF(AND($BI118="Y", Indicators!U118&lt;&gt;""), _xlfn.PERCENTRANK.EXC(Indicators!U$2:U$210, Indicators!U118)*100, "")</f>
        <v/>
      </c>
      <c r="BR118" s="78">
        <f>IF(AND($BI118="Y", Indicators!V118&lt;&gt;""), _xlfn.PERCENTRANK.EXC(Indicators!V$2:V$210, Indicators!V118)*100, "")</f>
        <v>31.8</v>
      </c>
      <c r="BS118" s="81">
        <f t="shared" si="61"/>
        <v>0</v>
      </c>
      <c r="BT118" s="84" t="str">
        <f>IF(BI118="Y", IF(BS118&gt;=Parameters!C$13, "Y", "N"), "")</f>
        <v>N</v>
      </c>
      <c r="BU118" s="29"/>
      <c r="BV118" s="33" t="str">
        <f>IF(BT118="Y", Indicators!X118, "")</f>
        <v/>
      </c>
      <c r="BW118" s="47" t="str">
        <f>IF(BV118&lt;&gt;"", IF(BV118&gt;Parameters!C$14,"Y", "N"), "")</f>
        <v/>
      </c>
      <c r="BY118" s="72" t="str">
        <f>IF(Indicators!F118&lt;&gt;"", IF(Indicators!F118&lt;Parameters!F$18, "Y", "N"), "")</f>
        <v>N</v>
      </c>
      <c r="BZ118" s="72" t="str">
        <f>IF(Indicators!G118&lt;&gt;"", IF(Indicators!G118&lt;Parameters!G$18, "Y", "N"), "")</f>
        <v>N</v>
      </c>
      <c r="CA118" s="72" t="str">
        <f>IF(Indicators!H118&lt;&gt;"", IF(Indicators!H118&lt;Parameters!H$18, "Y", "N"), "")</f>
        <v>Y</v>
      </c>
      <c r="CB118" s="72" t="str">
        <f>IF(Indicators!I118&lt;&gt;"", IF(Indicators!I118&lt;Parameters!I$18, "Y", "N"), "")</f>
        <v/>
      </c>
      <c r="CC118" s="72" t="str">
        <f>IF(Indicators!J118&lt;&gt;"", IF(Indicators!J118&lt;Parameters!J$18, "Y", "N"), "")</f>
        <v/>
      </c>
      <c r="CD118" s="72" t="str">
        <f>IF(Indicators!K118&lt;&gt;"", IF(Indicators!K118&lt;Parameters!K$18, "Y", "N"), "")</f>
        <v/>
      </c>
      <c r="CE118" s="72" t="str">
        <f>IF(Indicators!L118&lt;&gt;"", IF(Indicators!L118&lt;Parameters!L$18, "Y", "N"), "")</f>
        <v/>
      </c>
      <c r="CF118" s="72" t="str">
        <f>IF(Indicators!M118&lt;&gt;"", IF(Indicators!M118&lt;Parameters!M$18, "Y", "N"), "")</f>
        <v>Y</v>
      </c>
      <c r="CG118" s="29" t="str">
        <f>IF(Indicators!Q118&lt;&gt;"", IF(Indicators!Q118&lt;Parameters!H$19, "Y", "N"), "")</f>
        <v>N</v>
      </c>
      <c r="CH118" s="29">
        <f t="shared" si="62"/>
        <v>2</v>
      </c>
      <c r="CI118" s="47" t="str">
        <f>IF(AND(K118="No",R118="No"),IF(CH118&gt;=Parameters!C$18, "Y", "N"), "")</f>
        <v>Y</v>
      </c>
      <c r="CJ118" s="29"/>
      <c r="CK118" s="29" t="str">
        <f>IF(AND($CI118="Y", Indicators!O118&lt;&gt;""), IF(Indicators!O118&lt;Parameters!F$20, "Y", "N"),"")</f>
        <v>Y</v>
      </c>
      <c r="CL118" s="29" t="str">
        <f>IF(AND($CI118="Y", Indicators!P118&lt;&gt;""), IF(Indicators!P118&lt;Parameters!G$20, "Y", "N"),"")</f>
        <v>Y</v>
      </c>
      <c r="CM118" s="29" t="str">
        <f>IF(AND($CI118="Y", Indicators!Q118&lt;&gt;""), IF(Indicators!Q118&lt;Parameters!H$20, "Y", "N"),"")</f>
        <v>Y</v>
      </c>
      <c r="CN118" s="29" t="str">
        <f>IF(AND($CI118="Y", Indicators!R118&lt;&gt;""), IF(Indicators!R118&lt;Parameters!I$20, "Y", "N"),"")</f>
        <v/>
      </c>
      <c r="CO118" s="29" t="str">
        <f>IF(AND($CI118="Y", Indicators!S118&lt;&gt;""), IF(Indicators!S118&lt;Parameters!J$20, "Y", "N"),"")</f>
        <v/>
      </c>
      <c r="CP118" s="29" t="str">
        <f>IF(AND($CI118="Y", Indicators!T118&lt;&gt;""), IF(Indicators!T118&lt;Parameters!K$20, "Y", "N"),"")</f>
        <v/>
      </c>
      <c r="CQ118" s="29" t="str">
        <f>IF(AND($CI118="Y", Indicators!U118&lt;&gt;""), IF(Indicators!U118&lt;Parameters!L$20, "Y", "N"),"")</f>
        <v/>
      </c>
      <c r="CR118" s="29" t="str">
        <f>IF(AND($CI118="Y", Indicators!V118&lt;&gt;""), IF(Indicators!V118&lt;Parameters!M$20, "Y", "N"),"")</f>
        <v>Y</v>
      </c>
      <c r="CS118" s="81">
        <f t="shared" si="63"/>
        <v>4</v>
      </c>
      <c r="CT118" s="84" t="str">
        <f>IF(CI118="Y", IF(CS118&gt;=Parameters!C$19, "Y", "N"), "")</f>
        <v>Y</v>
      </c>
      <c r="CU118" s="29" t="str">
        <f>IF($H118="Yes",#REF!, "")</f>
        <v/>
      </c>
      <c r="CV118" s="78">
        <f>IF(CT118="Y", Indicators!X118, "")</f>
        <v>14.47</v>
      </c>
      <c r="CW118" s="34" t="str">
        <f>IF(CV118&lt;&gt;"",IF(CV118&gt;Parameters!C137,"Y","N"), "")</f>
        <v>Y</v>
      </c>
      <c r="CY118" s="33" t="str">
        <f>IF($K118="Yes", IF(Indicators!F118&lt;&gt;"", Indicators!F118, ""), "")</f>
        <v/>
      </c>
      <c r="CZ118" s="33" t="str">
        <f>IF($K118="Yes", IF(Indicators!G118&lt;&gt;"", Indicators!G118, ""), "")</f>
        <v/>
      </c>
      <c r="DA118" s="33" t="str">
        <f>IF($K118="Yes", IF(Indicators!H118&lt;&gt;"", Indicators!H118, ""), "")</f>
        <v/>
      </c>
      <c r="DB118" s="33" t="str">
        <f>IF($K118="Yes", IF(Indicators!I118&lt;&gt;"", Indicators!I118, ""), "")</f>
        <v/>
      </c>
      <c r="DC118" s="33" t="str">
        <f>IF($K118="Yes", IF(Indicators!J118&lt;&gt;"", Indicators!J118, ""), "")</f>
        <v/>
      </c>
      <c r="DD118" s="33" t="str">
        <f>IF($K118="Yes", IF(Indicators!K118&lt;&gt;"", Indicators!K118, ""), "")</f>
        <v/>
      </c>
      <c r="DE118" s="33" t="str">
        <f>IF($K118="Yes", IF(Indicators!L118&lt;&gt;"", Indicators!L118, ""), "")</f>
        <v/>
      </c>
      <c r="DF118" s="33" t="str">
        <f>IF($K118="Yes", IF(Indicators!M118&lt;&gt;"", Indicators!M118, ""), "")</f>
        <v/>
      </c>
      <c r="DH118" s="33" t="str">
        <f>IF($K118="Yes", IF(Indicators!W118&lt;&gt;"", Indicators!W118, ""), "")</f>
        <v/>
      </c>
      <c r="DJ118" s="33" t="str">
        <f>IF($K118="Yes", IF(Indicators!O118&lt;&gt;"", Indicators!O118, ""), "")</f>
        <v/>
      </c>
      <c r="DK118" s="33" t="str">
        <f>IF($K118="Yes", IF(Indicators!P118&lt;&gt;"", Indicators!P118, ""), "")</f>
        <v/>
      </c>
      <c r="DL118" s="33" t="str">
        <f>IF($K118="Yes", IF(Indicators!Q118&lt;&gt;"", Indicators!Q118, ""), "")</f>
        <v/>
      </c>
      <c r="DM118" s="33" t="str">
        <f>IF($K118="Yes", IF(Indicators!R118&lt;&gt;"", Indicators!R118, ""), "")</f>
        <v/>
      </c>
      <c r="DN118" s="33" t="str">
        <f>IF($K118="Yes", IF(Indicators!S118&lt;&gt;"", Indicators!S118, ""), "")</f>
        <v/>
      </c>
      <c r="DO118" s="33" t="str">
        <f>IF($K118="Yes", IF(Indicators!T118&lt;&gt;"", Indicators!T118, ""), "")</f>
        <v/>
      </c>
      <c r="DP118" s="33" t="str">
        <f>IF($K118="Yes", IF(Indicators!U118&lt;&gt;"", Indicators!U118, ""), "")</f>
        <v/>
      </c>
      <c r="DQ118" s="33" t="str">
        <f>IF($K118="Yes", IF(Indicators!V118&lt;&gt;"", Indicators!V118, ""), "")</f>
        <v/>
      </c>
      <c r="DS118" s="29" t="str">
        <f>IF($K118="Yes", IF(Indicators!X118&lt;&gt;"", Indicators!X118, ""), "")</f>
        <v/>
      </c>
    </row>
    <row r="119" spans="1:123" x14ac:dyDescent="0.25">
      <c r="A119" s="56" t="str">
        <f>Indicators!A119</f>
        <v>District1027</v>
      </c>
      <c r="B119" s="56" t="str">
        <f>Indicators!B119</f>
        <v>School 5</v>
      </c>
      <c r="C119" s="57" t="str">
        <f>Indicators!D119</f>
        <v>Yes</v>
      </c>
      <c r="D119" s="64" t="str">
        <f>IF(AK119="Y", IF(Parameters!B$5="Percentile", Identification!AJ119,Identification!AI119), "")</f>
        <v/>
      </c>
      <c r="E119" s="64" t="str">
        <f>IF(AN119="Y", IF(Parameters!B$6="Percentile", AM119, AL119), "")</f>
        <v/>
      </c>
      <c r="F119" s="57" t="str">
        <f t="shared" si="32"/>
        <v>N</v>
      </c>
      <c r="G119" s="64" t="str">
        <f>IF(AND(F119="Y", AS119="Y"), IF(Parameters!B$7="Percentile", AR119,AQ119), "")</f>
        <v/>
      </c>
      <c r="H119" s="57" t="str">
        <f t="shared" si="33"/>
        <v/>
      </c>
      <c r="I119" s="64" t="str">
        <f>IF(AND(H119="Y", AW119="Y"), IF(Parameters!B$7="Percentile", AV119,AU119), "")</f>
        <v/>
      </c>
      <c r="J119" s="65" t="str">
        <f t="shared" si="34"/>
        <v/>
      </c>
      <c r="K119" s="57" t="str">
        <f t="shared" si="35"/>
        <v>No</v>
      </c>
      <c r="L119" s="87" t="str">
        <f t="shared" si="36"/>
        <v/>
      </c>
      <c r="M119" s="57" t="str">
        <f>Identification!BI119</f>
        <v>N</v>
      </c>
      <c r="N119" s="87" t="str">
        <f t="shared" si="37"/>
        <v/>
      </c>
      <c r="O119" s="88" t="str">
        <f t="shared" si="38"/>
        <v/>
      </c>
      <c r="P119" s="57" t="str">
        <f t="shared" si="39"/>
        <v/>
      </c>
      <c r="Q119" s="57" t="str">
        <f t="shared" si="40"/>
        <v/>
      </c>
      <c r="R119" s="57" t="str">
        <f t="shared" si="41"/>
        <v>No</v>
      </c>
      <c r="S119" s="57" t="str">
        <f t="shared" si="42"/>
        <v/>
      </c>
      <c r="T119" s="57" t="str">
        <f t="shared" si="43"/>
        <v>N</v>
      </c>
      <c r="U119" s="57" t="str">
        <f t="shared" si="44"/>
        <v/>
      </c>
      <c r="V119" s="88" t="str">
        <f t="shared" si="45"/>
        <v/>
      </c>
      <c r="W119" s="57" t="str">
        <f t="shared" si="46"/>
        <v/>
      </c>
      <c r="X119" s="91" t="str">
        <f t="shared" si="47"/>
        <v/>
      </c>
      <c r="Y119" s="58" t="str">
        <f t="shared" si="48"/>
        <v>No</v>
      </c>
      <c r="AA119" s="29" t="str">
        <f t="shared" si="49"/>
        <v>No</v>
      </c>
      <c r="AB119" s="29" t="str">
        <f t="shared" si="50"/>
        <v>No</v>
      </c>
      <c r="AC119" s="29" t="str">
        <f t="shared" si="51"/>
        <v>No</v>
      </c>
      <c r="AE119" s="29" t="str">
        <f t="shared" si="52"/>
        <v/>
      </c>
      <c r="AF119" s="29" t="str">
        <f t="shared" si="53"/>
        <v/>
      </c>
      <c r="AG119" s="29" t="str">
        <f t="shared" si="54"/>
        <v/>
      </c>
      <c r="AI119" s="33">
        <f>IF(C119="Yes",IF(Indicators!E119&lt;&gt;"", Indicators!E119,""),"")</f>
        <v>50</v>
      </c>
      <c r="AJ119" s="33">
        <f t="shared" si="55"/>
        <v>63.9</v>
      </c>
      <c r="AK119" s="62" t="str">
        <f>IF(Parameters!B$5="Percentile", IF(AJ119&lt;Parameters!C$5, "Y", "N"), IF(AI119&lt;Parameters!C$5, "Y", "N"))</f>
        <v>N</v>
      </c>
      <c r="AL119" s="33" t="str">
        <f>IF(C119="Yes", IF(Indicators!W119&lt;&gt;"", Indicators!W119, ""),"")</f>
        <v/>
      </c>
      <c r="AM119" s="33" t="str">
        <f t="shared" si="56"/>
        <v/>
      </c>
      <c r="AN119" s="33" t="str">
        <f>IF(AL119&lt;&gt;"", IF(Parameters!B$6="Percentile", IF(AM119&lt;Parameters!C$6, "Y", "N"), IF(AL119&lt;Parameters!C$6, "Y", "N")),"")</f>
        <v/>
      </c>
      <c r="AO119" s="47" t="str">
        <f t="shared" si="57"/>
        <v>N</v>
      </c>
      <c r="AQ119" s="33">
        <f>IF(C119="Yes", IF(Indicators!N119&lt;&gt;"", Indicators!N119,""),"")</f>
        <v>111.80555560000001</v>
      </c>
      <c r="AR119" s="33">
        <f t="shared" si="58"/>
        <v>52</v>
      </c>
      <c r="AS119" s="48" t="str">
        <f>IF(Parameters!B$7="Percentile", IF(AR119&lt;Parameters!C$7, "Y", "N"), IF(AQ119&lt;Parameters!C$7, "Y", "N"))</f>
        <v>N</v>
      </c>
      <c r="AU119" s="33">
        <f>IF(C119="Yes", IF(Indicators!X119&lt;&gt;"", Indicators!X119,""),"")</f>
        <v>24.76</v>
      </c>
      <c r="AV119" s="33">
        <f t="shared" si="59"/>
        <v>6.7999999999999972</v>
      </c>
      <c r="AW119" s="48" t="str">
        <f>IF(Parameters!B$8="Percentile", IF(AV119&lt;Parameters!C$8, "Y", "N"), IF(AU119&gt;Parameters!C$8, "Y", "N"))</f>
        <v>Y</v>
      </c>
      <c r="AY119" s="71" t="str">
        <f>IF(Indicators!F119&lt;&gt;"", IF(Indicators!F119&lt;Parameters!F$5, "Y", "N"), "")</f>
        <v>N</v>
      </c>
      <c r="AZ119" s="71" t="str">
        <f>IF(Indicators!G119&lt;&gt;"", IF(Indicators!G119&lt;Parameters!G$5, "Y", "N"), "")</f>
        <v/>
      </c>
      <c r="BA119" s="71" t="str">
        <f>IF(Indicators!H119&lt;&gt;"", IF(Indicators!H119&lt;Parameters!H$5, "Y", "N"), "")</f>
        <v/>
      </c>
      <c r="BB119" s="71" t="str">
        <f>IF(Indicators!I119&lt;&gt;"", IF(Indicators!I119&lt;Parameters!I$5, "Y", "N"), "")</f>
        <v/>
      </c>
      <c r="BC119" s="71" t="str">
        <f>IF(Indicators!J119&lt;&gt;"", IF(Indicators!J119&lt;Parameters!J$5, "Y", "N"), "")</f>
        <v/>
      </c>
      <c r="BD119" s="71" t="str">
        <f>IF(Indicators!K119&lt;&gt;"", IF(Indicators!K119&lt;Parameters!K$5, "Y", "N"), "")</f>
        <v/>
      </c>
      <c r="BE119" s="71" t="str">
        <f>IF(Indicators!L119&lt;&gt;"", IF(Indicators!L119&lt;Parameters!L$5, "Y", "N"), "")</f>
        <v/>
      </c>
      <c r="BF119" s="71" t="str">
        <f>IF(Indicators!M119&lt;&gt;"", IF(Indicators!M119&lt;Parameters!M$5, "Y", "N"), "")</f>
        <v>Y</v>
      </c>
      <c r="BG119" s="29" t="str">
        <f>IF(Indicators!Q119&lt;&gt;"", IF(Indicators!Q119&lt;Parameters!H$6, "Y", "N"), "")</f>
        <v/>
      </c>
      <c r="BH119" s="29">
        <f t="shared" si="60"/>
        <v>1</v>
      </c>
      <c r="BI119" s="47" t="str">
        <f>IF(K119="No",IF(BH119&gt;=Parameters!C$12, "Y", "N"), "")</f>
        <v>N</v>
      </c>
      <c r="BK119" s="78" t="str">
        <f>IF(AND($BI119="Y", Indicators!O119&lt;&gt;""), _xlfn.PERCENTRANK.EXC(Indicators!O$2:O$210, Indicators!O119)*100, "")</f>
        <v/>
      </c>
      <c r="BL119" s="78" t="str">
        <f>IF(AND($BI119="Y", Indicators!P119&lt;&gt;""), _xlfn.PERCENTRANK.EXC(Indicators!P$2:P$210, Indicators!P119)*100, "")</f>
        <v/>
      </c>
      <c r="BM119" s="78" t="str">
        <f>IF(AND($BI119="Y", Indicators!Q119&lt;&gt;""), _xlfn.PERCENTRANK.EXC(Indicators!Q$2:Q$210, Indicators!Q119)*100, "")</f>
        <v/>
      </c>
      <c r="BN119" s="78" t="str">
        <f>IF(AND($BI119="Y", Indicators!R119&lt;&gt;""), _xlfn.PERCENTRANK.EXC(Indicators!R$2:R$210, Indicators!R119)*100, "")</f>
        <v/>
      </c>
      <c r="BO119" s="78" t="str">
        <f>IF(AND($BI119="Y", Indicators!S119&lt;&gt;""), _xlfn.PERCENTRANK.EXC(Indicators!S$2:S$210, Indicators!S119)*100, "")</f>
        <v/>
      </c>
      <c r="BP119" s="78" t="str">
        <f>IF(AND($BI119="Y", Indicators!T119&lt;&gt;""), _xlfn.PERCENTRANK.EXC(Indicators!T$2:T$210, Indicators!T119)*100, "")</f>
        <v/>
      </c>
      <c r="BQ119" s="78" t="str">
        <f>IF(AND($BI119="Y", Indicators!U119&lt;&gt;""), _xlfn.PERCENTRANK.EXC(Indicators!U$2:U$210, Indicators!U119)*100, "")</f>
        <v/>
      </c>
      <c r="BR119" s="78" t="str">
        <f>IF(AND($BI119="Y", Indicators!V119&lt;&gt;""), _xlfn.PERCENTRANK.EXC(Indicators!V$2:V$210, Indicators!V119)*100, "")</f>
        <v/>
      </c>
      <c r="BS119" s="81" t="str">
        <f t="shared" si="61"/>
        <v/>
      </c>
      <c r="BT119" s="84" t="str">
        <f>IF(BI119="Y", IF(BS119&gt;=Parameters!C$13, "Y", "N"), "")</f>
        <v/>
      </c>
      <c r="BU119" s="29"/>
      <c r="BV119" s="33" t="str">
        <f>IF(BT119="Y", Indicators!X119, "")</f>
        <v/>
      </c>
      <c r="BW119" s="47" t="str">
        <f>IF(BV119&lt;&gt;"", IF(BV119&gt;Parameters!C$14,"Y", "N"), "")</f>
        <v/>
      </c>
      <c r="BY119" s="72" t="str">
        <f>IF(Indicators!F119&lt;&gt;"", IF(Indicators!F119&lt;Parameters!F$18, "Y", "N"), "")</f>
        <v>N</v>
      </c>
      <c r="BZ119" s="72" t="str">
        <f>IF(Indicators!G119&lt;&gt;"", IF(Indicators!G119&lt;Parameters!G$18, "Y", "N"), "")</f>
        <v/>
      </c>
      <c r="CA119" s="72" t="str">
        <f>IF(Indicators!H119&lt;&gt;"", IF(Indicators!H119&lt;Parameters!H$18, "Y", "N"), "")</f>
        <v/>
      </c>
      <c r="CB119" s="72" t="str">
        <f>IF(Indicators!I119&lt;&gt;"", IF(Indicators!I119&lt;Parameters!I$18, "Y", "N"), "")</f>
        <v/>
      </c>
      <c r="CC119" s="72" t="str">
        <f>IF(Indicators!J119&lt;&gt;"", IF(Indicators!J119&lt;Parameters!J$18, "Y", "N"), "")</f>
        <v/>
      </c>
      <c r="CD119" s="72" t="str">
        <f>IF(Indicators!K119&lt;&gt;"", IF(Indicators!K119&lt;Parameters!K$18, "Y", "N"), "")</f>
        <v/>
      </c>
      <c r="CE119" s="72" t="str">
        <f>IF(Indicators!L119&lt;&gt;"", IF(Indicators!L119&lt;Parameters!L$18, "Y", "N"), "")</f>
        <v/>
      </c>
      <c r="CF119" s="72" t="str">
        <f>IF(Indicators!M119&lt;&gt;"", IF(Indicators!M119&lt;Parameters!M$18, "Y", "N"), "")</f>
        <v>N</v>
      </c>
      <c r="CG119" s="29" t="str">
        <f>IF(Indicators!Q119&lt;&gt;"", IF(Indicators!Q119&lt;Parameters!H$19, "Y", "N"), "")</f>
        <v/>
      </c>
      <c r="CH119" s="29">
        <f t="shared" si="62"/>
        <v>0</v>
      </c>
      <c r="CI119" s="47" t="str">
        <f>IF(AND(K119="No",R119="No"),IF(CH119&gt;=Parameters!C$18, "Y", "N"), "")</f>
        <v>N</v>
      </c>
      <c r="CJ119" s="29"/>
      <c r="CK119" s="29" t="str">
        <f>IF(AND($CI119="Y", Indicators!O119&lt;&gt;""), IF(Indicators!O119&lt;Parameters!F$20, "Y", "N"),"")</f>
        <v/>
      </c>
      <c r="CL119" s="29" t="str">
        <f>IF(AND($CI119="Y", Indicators!P119&lt;&gt;""), IF(Indicators!P119&lt;Parameters!G$20, "Y", "N"),"")</f>
        <v/>
      </c>
      <c r="CM119" s="29" t="str">
        <f>IF(AND($CI119="Y", Indicators!Q119&lt;&gt;""), IF(Indicators!Q119&lt;Parameters!H$20, "Y", "N"),"")</f>
        <v/>
      </c>
      <c r="CN119" s="29" t="str">
        <f>IF(AND($CI119="Y", Indicators!R119&lt;&gt;""), IF(Indicators!R119&lt;Parameters!I$20, "Y", "N"),"")</f>
        <v/>
      </c>
      <c r="CO119" s="29" t="str">
        <f>IF(AND($CI119="Y", Indicators!S119&lt;&gt;""), IF(Indicators!S119&lt;Parameters!J$20, "Y", "N"),"")</f>
        <v/>
      </c>
      <c r="CP119" s="29" t="str">
        <f>IF(AND($CI119="Y", Indicators!T119&lt;&gt;""), IF(Indicators!T119&lt;Parameters!K$20, "Y", "N"),"")</f>
        <v/>
      </c>
      <c r="CQ119" s="29" t="str">
        <f>IF(AND($CI119="Y", Indicators!U119&lt;&gt;""), IF(Indicators!U119&lt;Parameters!L$20, "Y", "N"),"")</f>
        <v/>
      </c>
      <c r="CR119" s="29" t="str">
        <f>IF(AND($CI119="Y", Indicators!V119&lt;&gt;""), IF(Indicators!V119&lt;Parameters!M$20, "Y", "N"),"")</f>
        <v/>
      </c>
      <c r="CS119" s="81" t="str">
        <f t="shared" si="63"/>
        <v/>
      </c>
      <c r="CT119" s="84" t="str">
        <f>IF(CI119="Y", IF(CS119&gt;=Parameters!C$19, "Y", "N"), "")</f>
        <v/>
      </c>
      <c r="CU119" s="29" t="str">
        <f>IF($H119="Yes",#REF!, "")</f>
        <v/>
      </c>
      <c r="CV119" s="78" t="str">
        <f>IF(CT119="Y", Indicators!X119, "")</f>
        <v/>
      </c>
      <c r="CW119" s="34" t="str">
        <f>IF(CV119&lt;&gt;"",IF(CV119&gt;Parameters!C138,"Y","N"), "")</f>
        <v/>
      </c>
      <c r="CY119" s="33" t="str">
        <f>IF($K119="Yes", IF(Indicators!F119&lt;&gt;"", Indicators!F119, ""), "")</f>
        <v/>
      </c>
      <c r="CZ119" s="33" t="str">
        <f>IF($K119="Yes", IF(Indicators!G119&lt;&gt;"", Indicators!G119, ""), "")</f>
        <v/>
      </c>
      <c r="DA119" s="33" t="str">
        <f>IF($K119="Yes", IF(Indicators!H119&lt;&gt;"", Indicators!H119, ""), "")</f>
        <v/>
      </c>
      <c r="DB119" s="33" t="str">
        <f>IF($K119="Yes", IF(Indicators!I119&lt;&gt;"", Indicators!I119, ""), "")</f>
        <v/>
      </c>
      <c r="DC119" s="33" t="str">
        <f>IF($K119="Yes", IF(Indicators!J119&lt;&gt;"", Indicators!J119, ""), "")</f>
        <v/>
      </c>
      <c r="DD119" s="33" t="str">
        <f>IF($K119="Yes", IF(Indicators!K119&lt;&gt;"", Indicators!K119, ""), "")</f>
        <v/>
      </c>
      <c r="DE119" s="33" t="str">
        <f>IF($K119="Yes", IF(Indicators!L119&lt;&gt;"", Indicators!L119, ""), "")</f>
        <v/>
      </c>
      <c r="DF119" s="33" t="str">
        <f>IF($K119="Yes", IF(Indicators!M119&lt;&gt;"", Indicators!M119, ""), "")</f>
        <v/>
      </c>
      <c r="DH119" s="33" t="str">
        <f>IF($K119="Yes", IF(Indicators!W119&lt;&gt;"", Indicators!W119, ""), "")</f>
        <v/>
      </c>
      <c r="DJ119" s="33" t="str">
        <f>IF($K119="Yes", IF(Indicators!O119&lt;&gt;"", Indicators!O119, ""), "")</f>
        <v/>
      </c>
      <c r="DK119" s="33" t="str">
        <f>IF($K119="Yes", IF(Indicators!P119&lt;&gt;"", Indicators!P119, ""), "")</f>
        <v/>
      </c>
      <c r="DL119" s="33" t="str">
        <f>IF($K119="Yes", IF(Indicators!Q119&lt;&gt;"", Indicators!Q119, ""), "")</f>
        <v/>
      </c>
      <c r="DM119" s="33" t="str">
        <f>IF($K119="Yes", IF(Indicators!R119&lt;&gt;"", Indicators!R119, ""), "")</f>
        <v/>
      </c>
      <c r="DN119" s="33" t="str">
        <f>IF($K119="Yes", IF(Indicators!S119&lt;&gt;"", Indicators!S119, ""), "")</f>
        <v/>
      </c>
      <c r="DO119" s="33" t="str">
        <f>IF($K119="Yes", IF(Indicators!T119&lt;&gt;"", Indicators!T119, ""), "")</f>
        <v/>
      </c>
      <c r="DP119" s="33" t="str">
        <f>IF($K119="Yes", IF(Indicators!U119&lt;&gt;"", Indicators!U119, ""), "")</f>
        <v/>
      </c>
      <c r="DQ119" s="33" t="str">
        <f>IF($K119="Yes", IF(Indicators!V119&lt;&gt;"", Indicators!V119, ""), "")</f>
        <v/>
      </c>
      <c r="DS119" s="29" t="str">
        <f>IF($K119="Yes", IF(Indicators!X119&lt;&gt;"", Indicators!X119, ""), "")</f>
        <v/>
      </c>
    </row>
    <row r="120" spans="1:123" x14ac:dyDescent="0.25">
      <c r="A120" s="56" t="str">
        <f>Indicators!A120</f>
        <v>District1028</v>
      </c>
      <c r="B120" s="56" t="str">
        <f>Indicators!B120</f>
        <v>School 1</v>
      </c>
      <c r="C120" s="57" t="str">
        <f>Indicators!D120</f>
        <v>Yes</v>
      </c>
      <c r="D120" s="64" t="str">
        <f>IF(AK120="Y", IF(Parameters!B$5="Percentile", Identification!AJ120,Identification!AI120), "")</f>
        <v/>
      </c>
      <c r="E120" s="64" t="str">
        <f>IF(AN120="Y", IF(Parameters!B$6="Percentile", AM120, AL120), "")</f>
        <v/>
      </c>
      <c r="F120" s="57" t="str">
        <f t="shared" si="32"/>
        <v>N</v>
      </c>
      <c r="G120" s="64" t="str">
        <f>IF(AND(F120="Y", AS120="Y"), IF(Parameters!B$7="Percentile", AR120,AQ120), "")</f>
        <v/>
      </c>
      <c r="H120" s="57" t="str">
        <f t="shared" si="33"/>
        <v/>
      </c>
      <c r="I120" s="64" t="str">
        <f>IF(AND(H120="Y", AW120="Y"), IF(Parameters!B$7="Percentile", AV120,AU120), "")</f>
        <v/>
      </c>
      <c r="J120" s="65" t="str">
        <f t="shared" si="34"/>
        <v/>
      </c>
      <c r="K120" s="57" t="str">
        <f t="shared" si="35"/>
        <v>No</v>
      </c>
      <c r="L120" s="87" t="str">
        <f t="shared" si="36"/>
        <v/>
      </c>
      <c r="M120" s="57" t="str">
        <f>Identification!BI120</f>
        <v>N</v>
      </c>
      <c r="N120" s="87" t="str">
        <f t="shared" si="37"/>
        <v/>
      </c>
      <c r="O120" s="88" t="str">
        <f t="shared" si="38"/>
        <v/>
      </c>
      <c r="P120" s="57" t="str">
        <f t="shared" si="39"/>
        <v/>
      </c>
      <c r="Q120" s="57" t="str">
        <f t="shared" si="40"/>
        <v/>
      </c>
      <c r="R120" s="57" t="str">
        <f t="shared" si="41"/>
        <v>No</v>
      </c>
      <c r="S120" s="57" t="str">
        <f t="shared" si="42"/>
        <v/>
      </c>
      <c r="T120" s="57" t="str">
        <f t="shared" si="43"/>
        <v>N</v>
      </c>
      <c r="U120" s="57" t="str">
        <f t="shared" si="44"/>
        <v/>
      </c>
      <c r="V120" s="88" t="str">
        <f t="shared" si="45"/>
        <v/>
      </c>
      <c r="W120" s="57" t="str">
        <f t="shared" si="46"/>
        <v/>
      </c>
      <c r="X120" s="91" t="str">
        <f t="shared" si="47"/>
        <v/>
      </c>
      <c r="Y120" s="58" t="str">
        <f t="shared" si="48"/>
        <v>No</v>
      </c>
      <c r="AA120" s="29" t="str">
        <f t="shared" si="49"/>
        <v>No</v>
      </c>
      <c r="AB120" s="29" t="str">
        <f t="shared" si="50"/>
        <v>No</v>
      </c>
      <c r="AC120" s="29" t="str">
        <f t="shared" si="51"/>
        <v>No</v>
      </c>
      <c r="AE120" s="29" t="str">
        <f t="shared" si="52"/>
        <v/>
      </c>
      <c r="AF120" s="29" t="str">
        <f t="shared" si="53"/>
        <v/>
      </c>
      <c r="AG120" s="29" t="str">
        <f t="shared" si="54"/>
        <v/>
      </c>
      <c r="AI120" s="33">
        <f>IF(C120="Yes",IF(Indicators!E120&lt;&gt;"", Indicators!E120,""),"")</f>
        <v>65</v>
      </c>
      <c r="AJ120" s="33">
        <f t="shared" si="55"/>
        <v>94.5</v>
      </c>
      <c r="AK120" s="62" t="str">
        <f>IF(Parameters!B$5="Percentile", IF(AJ120&lt;Parameters!C$5, "Y", "N"), IF(AI120&lt;Parameters!C$5, "Y", "N"))</f>
        <v>N</v>
      </c>
      <c r="AL120" s="33" t="str">
        <f>IF(C120="Yes", IF(Indicators!W120&lt;&gt;"", Indicators!W120, ""),"")</f>
        <v/>
      </c>
      <c r="AM120" s="33" t="str">
        <f t="shared" si="56"/>
        <v/>
      </c>
      <c r="AN120" s="33" t="str">
        <f>IF(AL120&lt;&gt;"", IF(Parameters!B$6="Percentile", IF(AM120&lt;Parameters!C$6, "Y", "N"), IF(AL120&lt;Parameters!C$6, "Y", "N")),"")</f>
        <v/>
      </c>
      <c r="AO120" s="47" t="str">
        <f t="shared" si="57"/>
        <v>N</v>
      </c>
      <c r="AQ120" s="33">
        <f>IF(C120="Yes", IF(Indicators!N120&lt;&gt;"", Indicators!N120,""),"")</f>
        <v>141.93548390000001</v>
      </c>
      <c r="AR120" s="33">
        <f t="shared" si="58"/>
        <v>94.5</v>
      </c>
      <c r="AS120" s="48" t="str">
        <f>IF(Parameters!B$7="Percentile", IF(AR120&lt;Parameters!C$7, "Y", "N"), IF(AQ120&lt;Parameters!C$7, "Y", "N"))</f>
        <v>N</v>
      </c>
      <c r="AU120" s="33">
        <f>IF(C120="Yes", IF(Indicators!X120&lt;&gt;"", Indicators!X120,""),"")</f>
        <v>3.55</v>
      </c>
      <c r="AV120" s="33">
        <f t="shared" si="59"/>
        <v>98.7</v>
      </c>
      <c r="AW120" s="48" t="str">
        <f>IF(Parameters!B$8="Percentile", IF(AV120&lt;Parameters!C$8, "Y", "N"), IF(AU120&gt;Parameters!C$8, "Y", "N"))</f>
        <v>N</v>
      </c>
      <c r="AY120" s="71" t="str">
        <f>IF(Indicators!F120&lt;&gt;"", IF(Indicators!F120&lt;Parameters!F$5, "Y", "N"), "")</f>
        <v>N</v>
      </c>
      <c r="AZ120" s="71" t="str">
        <f>IF(Indicators!G120&lt;&gt;"", IF(Indicators!G120&lt;Parameters!G$5, "Y", "N"), "")</f>
        <v/>
      </c>
      <c r="BA120" s="71" t="str">
        <f>IF(Indicators!H120&lt;&gt;"", IF(Indicators!H120&lt;Parameters!H$5, "Y", "N"), "")</f>
        <v/>
      </c>
      <c r="BB120" s="71" t="str">
        <f>IF(Indicators!I120&lt;&gt;"", IF(Indicators!I120&lt;Parameters!I$5, "Y", "N"), "")</f>
        <v/>
      </c>
      <c r="BC120" s="71" t="str">
        <f>IF(Indicators!J120&lt;&gt;"", IF(Indicators!J120&lt;Parameters!J$5, "Y", "N"), "")</f>
        <v/>
      </c>
      <c r="BD120" s="71" t="str">
        <f>IF(Indicators!K120&lt;&gt;"", IF(Indicators!K120&lt;Parameters!K$5, "Y", "N"), "")</f>
        <v/>
      </c>
      <c r="BE120" s="71" t="str">
        <f>IF(Indicators!L120&lt;&gt;"", IF(Indicators!L120&lt;Parameters!L$5, "Y", "N"), "")</f>
        <v/>
      </c>
      <c r="BF120" s="71" t="str">
        <f>IF(Indicators!M120&lt;&gt;"", IF(Indicators!M120&lt;Parameters!M$5, "Y", "N"), "")</f>
        <v>N</v>
      </c>
      <c r="BG120" s="29" t="str">
        <f>IF(Indicators!Q120&lt;&gt;"", IF(Indicators!Q120&lt;Parameters!H$6, "Y", "N"), "")</f>
        <v/>
      </c>
      <c r="BH120" s="29">
        <f t="shared" si="60"/>
        <v>0</v>
      </c>
      <c r="BI120" s="47" t="str">
        <f>IF(K120="No",IF(BH120&gt;=Parameters!C$12, "Y", "N"), "")</f>
        <v>N</v>
      </c>
      <c r="BK120" s="78" t="str">
        <f>IF(AND($BI120="Y", Indicators!O120&lt;&gt;""), _xlfn.PERCENTRANK.EXC(Indicators!O$2:O$210, Indicators!O120)*100, "")</f>
        <v/>
      </c>
      <c r="BL120" s="78" t="str">
        <f>IF(AND($BI120="Y", Indicators!P120&lt;&gt;""), _xlfn.PERCENTRANK.EXC(Indicators!P$2:P$210, Indicators!P120)*100, "")</f>
        <v/>
      </c>
      <c r="BM120" s="78" t="str">
        <f>IF(AND($BI120="Y", Indicators!Q120&lt;&gt;""), _xlfn.PERCENTRANK.EXC(Indicators!Q$2:Q$210, Indicators!Q120)*100, "")</f>
        <v/>
      </c>
      <c r="BN120" s="78" t="str">
        <f>IF(AND($BI120="Y", Indicators!R120&lt;&gt;""), _xlfn.PERCENTRANK.EXC(Indicators!R$2:R$210, Indicators!R120)*100, "")</f>
        <v/>
      </c>
      <c r="BO120" s="78" t="str">
        <f>IF(AND($BI120="Y", Indicators!S120&lt;&gt;""), _xlfn.PERCENTRANK.EXC(Indicators!S$2:S$210, Indicators!S120)*100, "")</f>
        <v/>
      </c>
      <c r="BP120" s="78" t="str">
        <f>IF(AND($BI120="Y", Indicators!T120&lt;&gt;""), _xlfn.PERCENTRANK.EXC(Indicators!T$2:T$210, Indicators!T120)*100, "")</f>
        <v/>
      </c>
      <c r="BQ120" s="78" t="str">
        <f>IF(AND($BI120="Y", Indicators!U120&lt;&gt;""), _xlfn.PERCENTRANK.EXC(Indicators!U$2:U$210, Indicators!U120)*100, "")</f>
        <v/>
      </c>
      <c r="BR120" s="78" t="str">
        <f>IF(AND($BI120="Y", Indicators!V120&lt;&gt;""), _xlfn.PERCENTRANK.EXC(Indicators!V$2:V$210, Indicators!V120)*100, "")</f>
        <v/>
      </c>
      <c r="BS120" s="81" t="str">
        <f t="shared" si="61"/>
        <v/>
      </c>
      <c r="BT120" s="84" t="str">
        <f>IF(BI120="Y", IF(BS120&gt;=Parameters!C$13, "Y", "N"), "")</f>
        <v/>
      </c>
      <c r="BU120" s="29"/>
      <c r="BV120" s="33" t="str">
        <f>IF(BT120="Y", Indicators!X120, "")</f>
        <v/>
      </c>
      <c r="BW120" s="47" t="str">
        <f>IF(BV120&lt;&gt;"", IF(BV120&gt;Parameters!C$14,"Y", "N"), "")</f>
        <v/>
      </c>
      <c r="BY120" s="72" t="str">
        <f>IF(Indicators!F120&lt;&gt;"", IF(Indicators!F120&lt;Parameters!F$18, "Y", "N"), "")</f>
        <v>N</v>
      </c>
      <c r="BZ120" s="72" t="str">
        <f>IF(Indicators!G120&lt;&gt;"", IF(Indicators!G120&lt;Parameters!G$18, "Y", "N"), "")</f>
        <v/>
      </c>
      <c r="CA120" s="72" t="str">
        <f>IF(Indicators!H120&lt;&gt;"", IF(Indicators!H120&lt;Parameters!H$18, "Y", "N"), "")</f>
        <v/>
      </c>
      <c r="CB120" s="72" t="str">
        <f>IF(Indicators!I120&lt;&gt;"", IF(Indicators!I120&lt;Parameters!I$18, "Y", "N"), "")</f>
        <v/>
      </c>
      <c r="CC120" s="72" t="str">
        <f>IF(Indicators!J120&lt;&gt;"", IF(Indicators!J120&lt;Parameters!J$18, "Y", "N"), "")</f>
        <v/>
      </c>
      <c r="CD120" s="72" t="str">
        <f>IF(Indicators!K120&lt;&gt;"", IF(Indicators!K120&lt;Parameters!K$18, "Y", "N"), "")</f>
        <v/>
      </c>
      <c r="CE120" s="72" t="str">
        <f>IF(Indicators!L120&lt;&gt;"", IF(Indicators!L120&lt;Parameters!L$18, "Y", "N"), "")</f>
        <v/>
      </c>
      <c r="CF120" s="72" t="str">
        <f>IF(Indicators!M120&lt;&gt;"", IF(Indicators!M120&lt;Parameters!M$18, "Y", "N"), "")</f>
        <v>N</v>
      </c>
      <c r="CG120" s="29" t="str">
        <f>IF(Indicators!Q120&lt;&gt;"", IF(Indicators!Q120&lt;Parameters!H$19, "Y", "N"), "")</f>
        <v/>
      </c>
      <c r="CH120" s="29">
        <f t="shared" si="62"/>
        <v>0</v>
      </c>
      <c r="CI120" s="47" t="str">
        <f>IF(AND(K120="No",R120="No"),IF(CH120&gt;=Parameters!C$18, "Y", "N"), "")</f>
        <v>N</v>
      </c>
      <c r="CJ120" s="29"/>
      <c r="CK120" s="29" t="str">
        <f>IF(AND($CI120="Y", Indicators!O120&lt;&gt;""), IF(Indicators!O120&lt;Parameters!F$20, "Y", "N"),"")</f>
        <v/>
      </c>
      <c r="CL120" s="29" t="str">
        <f>IF(AND($CI120="Y", Indicators!P120&lt;&gt;""), IF(Indicators!P120&lt;Parameters!G$20, "Y", "N"),"")</f>
        <v/>
      </c>
      <c r="CM120" s="29" t="str">
        <f>IF(AND($CI120="Y", Indicators!Q120&lt;&gt;""), IF(Indicators!Q120&lt;Parameters!H$20, "Y", "N"),"")</f>
        <v/>
      </c>
      <c r="CN120" s="29" t="str">
        <f>IF(AND($CI120="Y", Indicators!R120&lt;&gt;""), IF(Indicators!R120&lt;Parameters!I$20, "Y", "N"),"")</f>
        <v/>
      </c>
      <c r="CO120" s="29" t="str">
        <f>IF(AND($CI120="Y", Indicators!S120&lt;&gt;""), IF(Indicators!S120&lt;Parameters!J$20, "Y", "N"),"")</f>
        <v/>
      </c>
      <c r="CP120" s="29" t="str">
        <f>IF(AND($CI120="Y", Indicators!T120&lt;&gt;""), IF(Indicators!T120&lt;Parameters!K$20, "Y", "N"),"")</f>
        <v/>
      </c>
      <c r="CQ120" s="29" t="str">
        <f>IF(AND($CI120="Y", Indicators!U120&lt;&gt;""), IF(Indicators!U120&lt;Parameters!L$20, "Y", "N"),"")</f>
        <v/>
      </c>
      <c r="CR120" s="29" t="str">
        <f>IF(AND($CI120="Y", Indicators!V120&lt;&gt;""), IF(Indicators!V120&lt;Parameters!M$20, "Y", "N"),"")</f>
        <v/>
      </c>
      <c r="CS120" s="81" t="str">
        <f t="shared" si="63"/>
        <v/>
      </c>
      <c r="CT120" s="84" t="str">
        <f>IF(CI120="Y", IF(CS120&gt;=Parameters!C$19, "Y", "N"), "")</f>
        <v/>
      </c>
      <c r="CU120" s="29" t="str">
        <f>IF($H120="Yes",#REF!, "")</f>
        <v/>
      </c>
      <c r="CV120" s="78" t="str">
        <f>IF(CT120="Y", Indicators!X120, "")</f>
        <v/>
      </c>
      <c r="CW120" s="34" t="str">
        <f>IF(CV120&lt;&gt;"",IF(CV120&gt;Parameters!C139,"Y","N"), "")</f>
        <v/>
      </c>
      <c r="CY120" s="33" t="str">
        <f>IF($K120="Yes", IF(Indicators!F120&lt;&gt;"", Indicators!F120, ""), "")</f>
        <v/>
      </c>
      <c r="CZ120" s="33" t="str">
        <f>IF($K120="Yes", IF(Indicators!G120&lt;&gt;"", Indicators!G120, ""), "")</f>
        <v/>
      </c>
      <c r="DA120" s="33" t="str">
        <f>IF($K120="Yes", IF(Indicators!H120&lt;&gt;"", Indicators!H120, ""), "")</f>
        <v/>
      </c>
      <c r="DB120" s="33" t="str">
        <f>IF($K120="Yes", IF(Indicators!I120&lt;&gt;"", Indicators!I120, ""), "")</f>
        <v/>
      </c>
      <c r="DC120" s="33" t="str">
        <f>IF($K120="Yes", IF(Indicators!J120&lt;&gt;"", Indicators!J120, ""), "")</f>
        <v/>
      </c>
      <c r="DD120" s="33" t="str">
        <f>IF($K120="Yes", IF(Indicators!K120&lt;&gt;"", Indicators!K120, ""), "")</f>
        <v/>
      </c>
      <c r="DE120" s="33" t="str">
        <f>IF($K120="Yes", IF(Indicators!L120&lt;&gt;"", Indicators!L120, ""), "")</f>
        <v/>
      </c>
      <c r="DF120" s="33" t="str">
        <f>IF($K120="Yes", IF(Indicators!M120&lt;&gt;"", Indicators!M120, ""), "")</f>
        <v/>
      </c>
      <c r="DH120" s="33" t="str">
        <f>IF($K120="Yes", IF(Indicators!W120&lt;&gt;"", Indicators!W120, ""), "")</f>
        <v/>
      </c>
      <c r="DJ120" s="33" t="str">
        <f>IF($K120="Yes", IF(Indicators!O120&lt;&gt;"", Indicators!O120, ""), "")</f>
        <v/>
      </c>
      <c r="DK120" s="33" t="str">
        <f>IF($K120="Yes", IF(Indicators!P120&lt;&gt;"", Indicators!P120, ""), "")</f>
        <v/>
      </c>
      <c r="DL120" s="33" t="str">
        <f>IF($K120="Yes", IF(Indicators!Q120&lt;&gt;"", Indicators!Q120, ""), "")</f>
        <v/>
      </c>
      <c r="DM120" s="33" t="str">
        <f>IF($K120="Yes", IF(Indicators!R120&lt;&gt;"", Indicators!R120, ""), "")</f>
        <v/>
      </c>
      <c r="DN120" s="33" t="str">
        <f>IF($K120="Yes", IF(Indicators!S120&lt;&gt;"", Indicators!S120, ""), "")</f>
        <v/>
      </c>
      <c r="DO120" s="33" t="str">
        <f>IF($K120="Yes", IF(Indicators!T120&lt;&gt;"", Indicators!T120, ""), "")</f>
        <v/>
      </c>
      <c r="DP120" s="33" t="str">
        <f>IF($K120="Yes", IF(Indicators!U120&lt;&gt;"", Indicators!U120, ""), "")</f>
        <v/>
      </c>
      <c r="DQ120" s="33" t="str">
        <f>IF($K120="Yes", IF(Indicators!V120&lt;&gt;"", Indicators!V120, ""), "")</f>
        <v/>
      </c>
      <c r="DS120" s="29" t="str">
        <f>IF($K120="Yes", IF(Indicators!X120&lt;&gt;"", Indicators!X120, ""), "")</f>
        <v/>
      </c>
    </row>
    <row r="121" spans="1:123" x14ac:dyDescent="0.25">
      <c r="A121" s="56" t="str">
        <f>Indicators!A121</f>
        <v>District1028</v>
      </c>
      <c r="B121" s="56" t="str">
        <f>Indicators!B121</f>
        <v>School 2</v>
      </c>
      <c r="C121" s="57" t="str">
        <f>Indicators!D121</f>
        <v>Yes</v>
      </c>
      <c r="D121" s="64">
        <f>IF(AK121="Y", IF(Parameters!B$5="Percentile", Identification!AJ121,Identification!AI121), "")</f>
        <v>32.712766000000002</v>
      </c>
      <c r="E121" s="64" t="str">
        <f>IF(AN121="Y", IF(Parameters!B$6="Percentile", AM121, AL121), "")</f>
        <v/>
      </c>
      <c r="F121" s="57" t="str">
        <f t="shared" si="32"/>
        <v>Y</v>
      </c>
      <c r="G121" s="64">
        <f>IF(AND(F121="Y", AS121="Y"), IF(Parameters!B$7="Percentile", AR121,AQ121), "")</f>
        <v>14.299999999999999</v>
      </c>
      <c r="H121" s="57" t="str">
        <f t="shared" si="33"/>
        <v>Y</v>
      </c>
      <c r="I121" s="64" t="str">
        <f>IF(AND(H121="Y", AW121="Y"), IF(Parameters!B$7="Percentile", AV121,AU121), "")</f>
        <v/>
      </c>
      <c r="J121" s="65" t="str">
        <f t="shared" si="34"/>
        <v>N</v>
      </c>
      <c r="K121" s="57" t="str">
        <f t="shared" si="35"/>
        <v>No</v>
      </c>
      <c r="L121" s="87">
        <f t="shared" si="36"/>
        <v>5</v>
      </c>
      <c r="M121" s="57" t="str">
        <f>Identification!BI121</f>
        <v>Y</v>
      </c>
      <c r="N121" s="87">
        <f t="shared" si="37"/>
        <v>3</v>
      </c>
      <c r="O121" s="88" t="str">
        <f t="shared" si="38"/>
        <v>Y</v>
      </c>
      <c r="P121" s="57">
        <f t="shared" si="39"/>
        <v>12.16</v>
      </c>
      <c r="Q121" s="57" t="str">
        <f t="shared" si="40"/>
        <v>Y</v>
      </c>
      <c r="R121" s="57" t="str">
        <f t="shared" si="41"/>
        <v>Yes</v>
      </c>
      <c r="S121" s="57" t="str">
        <f t="shared" si="42"/>
        <v/>
      </c>
      <c r="T121" s="57" t="str">
        <f t="shared" si="43"/>
        <v/>
      </c>
      <c r="U121" s="57" t="str">
        <f t="shared" si="44"/>
        <v/>
      </c>
      <c r="V121" s="88" t="str">
        <f t="shared" si="45"/>
        <v/>
      </c>
      <c r="W121" s="57" t="str">
        <f t="shared" si="46"/>
        <v/>
      </c>
      <c r="X121" s="91" t="str">
        <f t="shared" si="47"/>
        <v/>
      </c>
      <c r="Y121" s="58" t="str">
        <f t="shared" si="48"/>
        <v>No</v>
      </c>
      <c r="AA121" s="29" t="str">
        <f t="shared" si="49"/>
        <v>No</v>
      </c>
      <c r="AB121" s="29" t="str">
        <f t="shared" si="50"/>
        <v>Yes</v>
      </c>
      <c r="AC121" s="29" t="str">
        <f t="shared" si="51"/>
        <v>No</v>
      </c>
      <c r="AE121" s="29" t="str">
        <f t="shared" si="52"/>
        <v/>
      </c>
      <c r="AF121" s="29" t="str">
        <f t="shared" si="53"/>
        <v/>
      </c>
      <c r="AG121" s="29" t="str">
        <f t="shared" si="54"/>
        <v/>
      </c>
      <c r="AI121" s="33">
        <f>IF(C121="Yes",IF(Indicators!E121&lt;&gt;"", Indicators!E121,""),"")</f>
        <v>32.712766000000002</v>
      </c>
      <c r="AJ121" s="33">
        <f t="shared" si="55"/>
        <v>19</v>
      </c>
      <c r="AK121" s="62" t="str">
        <f>IF(Parameters!B$5="Percentile", IF(AJ121&lt;Parameters!C$5, "Y", "N"), IF(AI121&lt;Parameters!C$5, "Y", "N"))</f>
        <v>Y</v>
      </c>
      <c r="AL121" s="33">
        <f>IF(C121="Yes", IF(Indicators!W121&lt;&gt;"", Indicators!W121, ""),"")</f>
        <v>52.300597099999997</v>
      </c>
      <c r="AM121" s="33">
        <f t="shared" si="56"/>
        <v>20</v>
      </c>
      <c r="AN121" s="33" t="str">
        <f>IF(AL121&lt;&gt;"", IF(Parameters!B$6="Percentile", IF(AM121&lt;Parameters!C$6, "Y", "N"), IF(AL121&lt;Parameters!C$6, "Y", "N")),"")</f>
        <v>N</v>
      </c>
      <c r="AO121" s="47" t="str">
        <f t="shared" si="57"/>
        <v>Y</v>
      </c>
      <c r="AQ121" s="33">
        <f>IF(C121="Yes", IF(Indicators!N121&lt;&gt;"", Indicators!N121,""),"")</f>
        <v>95.987654300000003</v>
      </c>
      <c r="AR121" s="33">
        <f t="shared" si="58"/>
        <v>14.299999999999999</v>
      </c>
      <c r="AS121" s="48" t="str">
        <f>IF(Parameters!B$7="Percentile", IF(AR121&lt;Parameters!C$7, "Y", "N"), IF(AQ121&lt;Parameters!C$7, "Y", "N"))</f>
        <v>Y</v>
      </c>
      <c r="AU121" s="33">
        <f>IF(C121="Yes", IF(Indicators!X121&lt;&gt;"", Indicators!X121,""),"")</f>
        <v>12.16</v>
      </c>
      <c r="AV121" s="33">
        <f t="shared" si="59"/>
        <v>61.8</v>
      </c>
      <c r="AW121" s="48" t="str">
        <f>IF(Parameters!B$8="Percentile", IF(AV121&lt;Parameters!C$8, "Y", "N"), IF(AU121&gt;Parameters!C$8, "Y", "N"))</f>
        <v>N</v>
      </c>
      <c r="AY121" s="71" t="str">
        <f>IF(Indicators!F121&lt;&gt;"", IF(Indicators!F121&lt;Parameters!F$5, "Y", "N"), "")</f>
        <v>Y</v>
      </c>
      <c r="AZ121" s="71" t="str">
        <f>IF(Indicators!G121&lt;&gt;"", IF(Indicators!G121&lt;Parameters!G$5, "Y", "N"), "")</f>
        <v>Y</v>
      </c>
      <c r="BA121" s="71" t="str">
        <f>IF(Indicators!H121&lt;&gt;"", IF(Indicators!H121&lt;Parameters!H$5, "Y", "N"), "")</f>
        <v>Y</v>
      </c>
      <c r="BB121" s="71" t="str">
        <f>IF(Indicators!I121&lt;&gt;"", IF(Indicators!I121&lt;Parameters!I$5, "Y", "N"), "")</f>
        <v/>
      </c>
      <c r="BC121" s="71" t="str">
        <f>IF(Indicators!J121&lt;&gt;"", IF(Indicators!J121&lt;Parameters!J$5, "Y", "N"), "")</f>
        <v/>
      </c>
      <c r="BD121" s="71" t="str">
        <f>IF(Indicators!K121&lt;&gt;"", IF(Indicators!K121&lt;Parameters!K$5, "Y", "N"), "")</f>
        <v>Y</v>
      </c>
      <c r="BE121" s="71" t="str">
        <f>IF(Indicators!L121&lt;&gt;"", IF(Indicators!L121&lt;Parameters!L$5, "Y", "N"), "")</f>
        <v>Y</v>
      </c>
      <c r="BF121" s="71" t="str">
        <f>IF(Indicators!M121&lt;&gt;"", IF(Indicators!M121&lt;Parameters!M$5, "Y", "N"), "")</f>
        <v>N</v>
      </c>
      <c r="BG121" s="29" t="str">
        <f>IF(Indicators!Q121&lt;&gt;"", IF(Indicators!Q121&lt;Parameters!H$6, "Y", "N"), "")</f>
        <v>N</v>
      </c>
      <c r="BH121" s="29">
        <f t="shared" si="60"/>
        <v>5</v>
      </c>
      <c r="BI121" s="47" t="str">
        <f>IF(K121="No",IF(BH121&gt;=Parameters!C$12, "Y", "N"), "")</f>
        <v>Y</v>
      </c>
      <c r="BK121" s="78">
        <f>IF(AND($BI121="Y", Indicators!O121&lt;&gt;""), _xlfn.PERCENTRANK.EXC(Indicators!O$2:O$210, Indicators!O121)*100, "")</f>
        <v>9.3000000000000007</v>
      </c>
      <c r="BL121" s="78">
        <f>IF(AND($BI121="Y", Indicators!P121&lt;&gt;""), _xlfn.PERCENTRANK.EXC(Indicators!P$2:P$210, Indicators!P121)*100, "")</f>
        <v>15.4</v>
      </c>
      <c r="BM121" s="78">
        <f>IF(AND($BI121="Y", Indicators!Q121&lt;&gt;""), _xlfn.PERCENTRANK.EXC(Indicators!Q$2:Q$210, Indicators!Q121)*100, "")</f>
        <v>33.300000000000004</v>
      </c>
      <c r="BN121" s="78" t="str">
        <f>IF(AND($BI121="Y", Indicators!R121&lt;&gt;""), _xlfn.PERCENTRANK.EXC(Indicators!R$2:R$210, Indicators!R121)*100, "")</f>
        <v/>
      </c>
      <c r="BO121" s="78" t="str">
        <f>IF(AND($BI121="Y", Indicators!S121&lt;&gt;""), _xlfn.PERCENTRANK.EXC(Indicators!S$2:S$210, Indicators!S121)*100, "")</f>
        <v/>
      </c>
      <c r="BP121" s="78">
        <f>IF(AND($BI121="Y", Indicators!T121&lt;&gt;""), _xlfn.PERCENTRANK.EXC(Indicators!T$2:T$210, Indicators!T121)*100, "")</f>
        <v>53.800000000000004</v>
      </c>
      <c r="BQ121" s="78">
        <f>IF(AND($BI121="Y", Indicators!U121&lt;&gt;""), _xlfn.PERCENTRANK.EXC(Indicators!U$2:U$210, Indicators!U121)*100, "")</f>
        <v>21.4</v>
      </c>
      <c r="BR121" s="78">
        <f>IF(AND($BI121="Y", Indicators!V121&lt;&gt;""), _xlfn.PERCENTRANK.EXC(Indicators!V$2:V$210, Indicators!V121)*100, "")</f>
        <v>63.6</v>
      </c>
      <c r="BS121" s="81">
        <f t="shared" si="61"/>
        <v>3</v>
      </c>
      <c r="BT121" s="84" t="str">
        <f>IF(BI121="Y", IF(BS121&gt;=Parameters!C$13, "Y", "N"), "")</f>
        <v>Y</v>
      </c>
      <c r="BU121" s="29"/>
      <c r="BV121" s="33">
        <f>IF(BT121="Y", Indicators!X121, "")</f>
        <v>12.16</v>
      </c>
      <c r="BW121" s="47" t="str">
        <f>IF(BV121&lt;&gt;"", IF(BV121&gt;Parameters!C$14,"Y", "N"), "")</f>
        <v>Y</v>
      </c>
      <c r="BY121" s="72" t="str">
        <f>IF(Indicators!F121&lt;&gt;"", IF(Indicators!F121&lt;Parameters!F$18, "Y", "N"), "")</f>
        <v>Y</v>
      </c>
      <c r="BZ121" s="72" t="str">
        <f>IF(Indicators!G121&lt;&gt;"", IF(Indicators!G121&lt;Parameters!G$18, "Y", "N"), "")</f>
        <v>Y</v>
      </c>
      <c r="CA121" s="72" t="str">
        <f>IF(Indicators!H121&lt;&gt;"", IF(Indicators!H121&lt;Parameters!H$18, "Y", "N"), "")</f>
        <v>Y</v>
      </c>
      <c r="CB121" s="72" t="str">
        <f>IF(Indicators!I121&lt;&gt;"", IF(Indicators!I121&lt;Parameters!I$18, "Y", "N"), "")</f>
        <v/>
      </c>
      <c r="CC121" s="72" t="str">
        <f>IF(Indicators!J121&lt;&gt;"", IF(Indicators!J121&lt;Parameters!J$18, "Y", "N"), "")</f>
        <v/>
      </c>
      <c r="CD121" s="72" t="str">
        <f>IF(Indicators!K121&lt;&gt;"", IF(Indicators!K121&lt;Parameters!K$18, "Y", "N"), "")</f>
        <v>Y</v>
      </c>
      <c r="CE121" s="72" t="str">
        <f>IF(Indicators!L121&lt;&gt;"", IF(Indicators!L121&lt;Parameters!L$18, "Y", "N"), "")</f>
        <v>Y</v>
      </c>
      <c r="CF121" s="72" t="str">
        <f>IF(Indicators!M121&lt;&gt;"", IF(Indicators!M121&lt;Parameters!M$18, "Y", "N"), "")</f>
        <v>N</v>
      </c>
      <c r="CG121" s="29" t="str">
        <f>IF(Indicators!Q121&lt;&gt;"", IF(Indicators!Q121&lt;Parameters!H$19, "Y", "N"), "")</f>
        <v>N</v>
      </c>
      <c r="CH121" s="29">
        <f t="shared" si="62"/>
        <v>5</v>
      </c>
      <c r="CI121" s="47" t="str">
        <f>IF(AND(K121="No",R121="No"),IF(CH121&gt;=Parameters!C$18, "Y", "N"), "")</f>
        <v/>
      </c>
      <c r="CJ121" s="29"/>
      <c r="CK121" s="29" t="str">
        <f>IF(AND($CI121="Y", Indicators!O121&lt;&gt;""), IF(Indicators!O121&lt;Parameters!F$20, "Y", "N"),"")</f>
        <v/>
      </c>
      <c r="CL121" s="29" t="str">
        <f>IF(AND($CI121="Y", Indicators!P121&lt;&gt;""), IF(Indicators!P121&lt;Parameters!G$20, "Y", "N"),"")</f>
        <v/>
      </c>
      <c r="CM121" s="29" t="str">
        <f>IF(AND($CI121="Y", Indicators!Q121&lt;&gt;""), IF(Indicators!Q121&lt;Parameters!H$20, "Y", "N"),"")</f>
        <v/>
      </c>
      <c r="CN121" s="29" t="str">
        <f>IF(AND($CI121="Y", Indicators!R121&lt;&gt;""), IF(Indicators!R121&lt;Parameters!I$20, "Y", "N"),"")</f>
        <v/>
      </c>
      <c r="CO121" s="29" t="str">
        <f>IF(AND($CI121="Y", Indicators!S121&lt;&gt;""), IF(Indicators!S121&lt;Parameters!J$20, "Y", "N"),"")</f>
        <v/>
      </c>
      <c r="CP121" s="29" t="str">
        <f>IF(AND($CI121="Y", Indicators!T121&lt;&gt;""), IF(Indicators!T121&lt;Parameters!K$20, "Y", "N"),"")</f>
        <v/>
      </c>
      <c r="CQ121" s="29" t="str">
        <f>IF(AND($CI121="Y", Indicators!U121&lt;&gt;""), IF(Indicators!U121&lt;Parameters!L$20, "Y", "N"),"")</f>
        <v/>
      </c>
      <c r="CR121" s="29" t="str">
        <f>IF(AND($CI121="Y", Indicators!V121&lt;&gt;""), IF(Indicators!V121&lt;Parameters!M$20, "Y", "N"),"")</f>
        <v/>
      </c>
      <c r="CS121" s="81" t="str">
        <f t="shared" si="63"/>
        <v/>
      </c>
      <c r="CT121" s="84" t="str">
        <f>IF(CI121="Y", IF(CS121&gt;=Parameters!C$19, "Y", "N"), "")</f>
        <v/>
      </c>
      <c r="CU121" s="29" t="str">
        <f>IF($H121="Yes",#REF!, "")</f>
        <v/>
      </c>
      <c r="CV121" s="78" t="str">
        <f>IF(CT121="Y", Indicators!X121, "")</f>
        <v/>
      </c>
      <c r="CW121" s="34" t="str">
        <f>IF(CV121&lt;&gt;"",IF(CV121&gt;Parameters!C140,"Y","N"), "")</f>
        <v/>
      </c>
      <c r="CY121" s="33" t="str">
        <f>IF($K121="Yes", IF(Indicators!F121&lt;&gt;"", Indicators!F121, ""), "")</f>
        <v/>
      </c>
      <c r="CZ121" s="33" t="str">
        <f>IF($K121="Yes", IF(Indicators!G121&lt;&gt;"", Indicators!G121, ""), "")</f>
        <v/>
      </c>
      <c r="DA121" s="33" t="str">
        <f>IF($K121="Yes", IF(Indicators!H121&lt;&gt;"", Indicators!H121, ""), "")</f>
        <v/>
      </c>
      <c r="DB121" s="33" t="str">
        <f>IF($K121="Yes", IF(Indicators!I121&lt;&gt;"", Indicators!I121, ""), "")</f>
        <v/>
      </c>
      <c r="DC121" s="33" t="str">
        <f>IF($K121="Yes", IF(Indicators!J121&lt;&gt;"", Indicators!J121, ""), "")</f>
        <v/>
      </c>
      <c r="DD121" s="33" t="str">
        <f>IF($K121="Yes", IF(Indicators!K121&lt;&gt;"", Indicators!K121, ""), "")</f>
        <v/>
      </c>
      <c r="DE121" s="33" t="str">
        <f>IF($K121="Yes", IF(Indicators!L121&lt;&gt;"", Indicators!L121, ""), "")</f>
        <v/>
      </c>
      <c r="DF121" s="33" t="str">
        <f>IF($K121="Yes", IF(Indicators!M121&lt;&gt;"", Indicators!M121, ""), "")</f>
        <v/>
      </c>
      <c r="DH121" s="33" t="str">
        <f>IF($K121="Yes", IF(Indicators!W121&lt;&gt;"", Indicators!W121, ""), "")</f>
        <v/>
      </c>
      <c r="DJ121" s="33" t="str">
        <f>IF($K121="Yes", IF(Indicators!O121&lt;&gt;"", Indicators!O121, ""), "")</f>
        <v/>
      </c>
      <c r="DK121" s="33" t="str">
        <f>IF($K121="Yes", IF(Indicators!P121&lt;&gt;"", Indicators!P121, ""), "")</f>
        <v/>
      </c>
      <c r="DL121" s="33" t="str">
        <f>IF($K121="Yes", IF(Indicators!Q121&lt;&gt;"", Indicators!Q121, ""), "")</f>
        <v/>
      </c>
      <c r="DM121" s="33" t="str">
        <f>IF($K121="Yes", IF(Indicators!R121&lt;&gt;"", Indicators!R121, ""), "")</f>
        <v/>
      </c>
      <c r="DN121" s="33" t="str">
        <f>IF($K121="Yes", IF(Indicators!S121&lt;&gt;"", Indicators!S121, ""), "")</f>
        <v/>
      </c>
      <c r="DO121" s="33" t="str">
        <f>IF($K121="Yes", IF(Indicators!T121&lt;&gt;"", Indicators!T121, ""), "")</f>
        <v/>
      </c>
      <c r="DP121" s="33" t="str">
        <f>IF($K121="Yes", IF(Indicators!U121&lt;&gt;"", Indicators!U121, ""), "")</f>
        <v/>
      </c>
      <c r="DQ121" s="33" t="str">
        <f>IF($K121="Yes", IF(Indicators!V121&lt;&gt;"", Indicators!V121, ""), "")</f>
        <v/>
      </c>
      <c r="DS121" s="29" t="str">
        <f>IF($K121="Yes", IF(Indicators!X121&lt;&gt;"", Indicators!X121, ""), "")</f>
        <v/>
      </c>
    </row>
    <row r="122" spans="1:123" x14ac:dyDescent="0.25">
      <c r="A122" s="56" t="str">
        <f>Indicators!A122</f>
        <v>District1028</v>
      </c>
      <c r="B122" s="56" t="str">
        <f>Indicators!B122</f>
        <v>School 3</v>
      </c>
      <c r="C122" s="57" t="str">
        <f>Indicators!D122</f>
        <v>Yes</v>
      </c>
      <c r="D122" s="64">
        <f>IF(AK122="Y", IF(Parameters!B$5="Percentile", Identification!AJ122,Identification!AI122), "")</f>
        <v>44</v>
      </c>
      <c r="E122" s="64" t="str">
        <f>IF(AN122="Y", IF(Parameters!B$6="Percentile", AM122, AL122), "")</f>
        <v/>
      </c>
      <c r="F122" s="57" t="str">
        <f t="shared" si="32"/>
        <v>Y</v>
      </c>
      <c r="G122" s="64">
        <f>IF(AND(F122="Y", AS122="Y"), IF(Parameters!B$7="Percentile", AR122,AQ122), "")</f>
        <v>3.4000000000000004</v>
      </c>
      <c r="H122" s="57" t="str">
        <f t="shared" si="33"/>
        <v>Y</v>
      </c>
      <c r="I122" s="64" t="str">
        <f>IF(AND(H122="Y", AW122="Y"), IF(Parameters!B$7="Percentile", AV122,AU122), "")</f>
        <v/>
      </c>
      <c r="J122" s="65" t="str">
        <f t="shared" si="34"/>
        <v>N</v>
      </c>
      <c r="K122" s="57" t="str">
        <f t="shared" si="35"/>
        <v>No</v>
      </c>
      <c r="L122" s="87" t="str">
        <f t="shared" si="36"/>
        <v/>
      </c>
      <c r="M122" s="57" t="str">
        <f>Identification!BI122</f>
        <v>N</v>
      </c>
      <c r="N122" s="87" t="str">
        <f t="shared" si="37"/>
        <v/>
      </c>
      <c r="O122" s="88" t="str">
        <f t="shared" si="38"/>
        <v/>
      </c>
      <c r="P122" s="57" t="str">
        <f t="shared" si="39"/>
        <v/>
      </c>
      <c r="Q122" s="57" t="str">
        <f t="shared" si="40"/>
        <v/>
      </c>
      <c r="R122" s="57" t="str">
        <f t="shared" si="41"/>
        <v>No</v>
      </c>
      <c r="S122" s="57" t="str">
        <f t="shared" si="42"/>
        <v/>
      </c>
      <c r="T122" s="57" t="str">
        <f t="shared" si="43"/>
        <v>N</v>
      </c>
      <c r="U122" s="57" t="str">
        <f t="shared" si="44"/>
        <v/>
      </c>
      <c r="V122" s="88" t="str">
        <f t="shared" si="45"/>
        <v/>
      </c>
      <c r="W122" s="57" t="str">
        <f t="shared" si="46"/>
        <v/>
      </c>
      <c r="X122" s="91" t="str">
        <f t="shared" si="47"/>
        <v/>
      </c>
      <c r="Y122" s="58" t="str">
        <f t="shared" si="48"/>
        <v>No</v>
      </c>
      <c r="AA122" s="29" t="str">
        <f t="shared" si="49"/>
        <v>No</v>
      </c>
      <c r="AB122" s="29" t="str">
        <f t="shared" si="50"/>
        <v>No</v>
      </c>
      <c r="AC122" s="29" t="str">
        <f t="shared" si="51"/>
        <v>No</v>
      </c>
      <c r="AE122" s="29" t="str">
        <f t="shared" si="52"/>
        <v/>
      </c>
      <c r="AF122" s="29" t="str">
        <f t="shared" si="53"/>
        <v/>
      </c>
      <c r="AG122" s="29" t="str">
        <f t="shared" si="54"/>
        <v/>
      </c>
      <c r="AI122" s="33">
        <f>IF(C122="Yes",IF(Indicators!E122&lt;&gt;"", Indicators!E122,""),"")</f>
        <v>44</v>
      </c>
      <c r="AJ122" s="33">
        <f t="shared" si="55"/>
        <v>50.3</v>
      </c>
      <c r="AK122" s="62" t="str">
        <f>IF(Parameters!B$5="Percentile", IF(AJ122&lt;Parameters!C$5, "Y", "N"), IF(AI122&lt;Parameters!C$5, "Y", "N"))</f>
        <v>Y</v>
      </c>
      <c r="AL122" s="33" t="str">
        <f>IF(C122="Yes", IF(Indicators!W122&lt;&gt;"", Indicators!W122, ""),"")</f>
        <v/>
      </c>
      <c r="AM122" s="33" t="str">
        <f t="shared" si="56"/>
        <v/>
      </c>
      <c r="AN122" s="33" t="str">
        <f>IF(AL122&lt;&gt;"", IF(Parameters!B$6="Percentile", IF(AM122&lt;Parameters!C$6, "Y", "N"), IF(AL122&lt;Parameters!C$6, "Y", "N")),"")</f>
        <v/>
      </c>
      <c r="AO122" s="47" t="str">
        <f t="shared" si="57"/>
        <v>Y</v>
      </c>
      <c r="AQ122" s="33">
        <f>IF(C122="Yes", IF(Indicators!N122&lt;&gt;"", Indicators!N122,""),"")</f>
        <v>83.928571399999996</v>
      </c>
      <c r="AR122" s="33">
        <f t="shared" si="58"/>
        <v>3.4000000000000004</v>
      </c>
      <c r="AS122" s="48" t="str">
        <f>IF(Parameters!B$7="Percentile", IF(AR122&lt;Parameters!C$7, "Y", "N"), IF(AQ122&lt;Parameters!C$7, "Y", "N"))</f>
        <v>Y</v>
      </c>
      <c r="AU122" s="33">
        <f>IF(C122="Yes", IF(Indicators!X122&lt;&gt;"", Indicators!X122,""),"")</f>
        <v>22.05</v>
      </c>
      <c r="AV122" s="33">
        <f t="shared" si="59"/>
        <v>14.099999999999994</v>
      </c>
      <c r="AW122" s="48" t="str">
        <f>IF(Parameters!B$8="Percentile", IF(AV122&lt;Parameters!C$8, "Y", "N"), IF(AU122&gt;Parameters!C$8, "Y", "N"))</f>
        <v>N</v>
      </c>
      <c r="AY122" s="71" t="str">
        <f>IF(Indicators!F122&lt;&gt;"", IF(Indicators!F122&lt;Parameters!F$5, "Y", "N"), "")</f>
        <v>N</v>
      </c>
      <c r="AZ122" s="71" t="str">
        <f>IF(Indicators!G122&lt;&gt;"", IF(Indicators!G122&lt;Parameters!G$5, "Y", "N"), "")</f>
        <v/>
      </c>
      <c r="BA122" s="71" t="str">
        <f>IF(Indicators!H122&lt;&gt;"", IF(Indicators!H122&lt;Parameters!H$5, "Y", "N"), "")</f>
        <v/>
      </c>
      <c r="BB122" s="71" t="str">
        <f>IF(Indicators!I122&lt;&gt;"", IF(Indicators!I122&lt;Parameters!I$5, "Y", "N"), "")</f>
        <v/>
      </c>
      <c r="BC122" s="71" t="str">
        <f>IF(Indicators!J122&lt;&gt;"", IF(Indicators!J122&lt;Parameters!J$5, "Y", "N"), "")</f>
        <v/>
      </c>
      <c r="BD122" s="71" t="str">
        <f>IF(Indicators!K122&lt;&gt;"", IF(Indicators!K122&lt;Parameters!K$5, "Y", "N"), "")</f>
        <v/>
      </c>
      <c r="BE122" s="71" t="str">
        <f>IF(Indicators!L122&lt;&gt;"", IF(Indicators!L122&lt;Parameters!L$5, "Y", "N"), "")</f>
        <v/>
      </c>
      <c r="BF122" s="71" t="str">
        <f>IF(Indicators!M122&lt;&gt;"", IF(Indicators!M122&lt;Parameters!M$5, "Y", "N"), "")</f>
        <v>Y</v>
      </c>
      <c r="BG122" s="29" t="str">
        <f>IF(Indicators!Q122&lt;&gt;"", IF(Indicators!Q122&lt;Parameters!H$6, "Y", "N"), "")</f>
        <v/>
      </c>
      <c r="BH122" s="29">
        <f t="shared" si="60"/>
        <v>1</v>
      </c>
      <c r="BI122" s="47" t="str">
        <f>IF(K122="No",IF(BH122&gt;=Parameters!C$12, "Y", "N"), "")</f>
        <v>N</v>
      </c>
      <c r="BK122" s="78" t="str">
        <f>IF(AND($BI122="Y", Indicators!O122&lt;&gt;""), _xlfn.PERCENTRANK.EXC(Indicators!O$2:O$210, Indicators!O122)*100, "")</f>
        <v/>
      </c>
      <c r="BL122" s="78" t="str">
        <f>IF(AND($BI122="Y", Indicators!P122&lt;&gt;""), _xlfn.PERCENTRANK.EXC(Indicators!P$2:P$210, Indicators!P122)*100, "")</f>
        <v/>
      </c>
      <c r="BM122" s="78" t="str">
        <f>IF(AND($BI122="Y", Indicators!Q122&lt;&gt;""), _xlfn.PERCENTRANK.EXC(Indicators!Q$2:Q$210, Indicators!Q122)*100, "")</f>
        <v/>
      </c>
      <c r="BN122" s="78" t="str">
        <f>IF(AND($BI122="Y", Indicators!R122&lt;&gt;""), _xlfn.PERCENTRANK.EXC(Indicators!R$2:R$210, Indicators!R122)*100, "")</f>
        <v/>
      </c>
      <c r="BO122" s="78" t="str">
        <f>IF(AND($BI122="Y", Indicators!S122&lt;&gt;""), _xlfn.PERCENTRANK.EXC(Indicators!S$2:S$210, Indicators!S122)*100, "")</f>
        <v/>
      </c>
      <c r="BP122" s="78" t="str">
        <f>IF(AND($BI122="Y", Indicators!T122&lt;&gt;""), _xlfn.PERCENTRANK.EXC(Indicators!T$2:T$210, Indicators!T122)*100, "")</f>
        <v/>
      </c>
      <c r="BQ122" s="78" t="str">
        <f>IF(AND($BI122="Y", Indicators!U122&lt;&gt;""), _xlfn.PERCENTRANK.EXC(Indicators!U$2:U$210, Indicators!U122)*100, "")</f>
        <v/>
      </c>
      <c r="BR122" s="78" t="str">
        <f>IF(AND($BI122="Y", Indicators!V122&lt;&gt;""), _xlfn.PERCENTRANK.EXC(Indicators!V$2:V$210, Indicators!V122)*100, "")</f>
        <v/>
      </c>
      <c r="BS122" s="81" t="str">
        <f t="shared" si="61"/>
        <v/>
      </c>
      <c r="BT122" s="84" t="str">
        <f>IF(BI122="Y", IF(BS122&gt;=Parameters!C$13, "Y", "N"), "")</f>
        <v/>
      </c>
      <c r="BU122" s="29"/>
      <c r="BV122" s="33" t="str">
        <f>IF(BT122="Y", Indicators!X122, "")</f>
        <v/>
      </c>
      <c r="BW122" s="47" t="str">
        <f>IF(BV122&lt;&gt;"", IF(BV122&gt;Parameters!C$14,"Y", "N"), "")</f>
        <v/>
      </c>
      <c r="BY122" s="72" t="str">
        <f>IF(Indicators!F122&lt;&gt;"", IF(Indicators!F122&lt;Parameters!F$18, "Y", "N"), "")</f>
        <v>N</v>
      </c>
      <c r="BZ122" s="72" t="str">
        <f>IF(Indicators!G122&lt;&gt;"", IF(Indicators!G122&lt;Parameters!G$18, "Y", "N"), "")</f>
        <v/>
      </c>
      <c r="CA122" s="72" t="str">
        <f>IF(Indicators!H122&lt;&gt;"", IF(Indicators!H122&lt;Parameters!H$18, "Y", "N"), "")</f>
        <v/>
      </c>
      <c r="CB122" s="72" t="str">
        <f>IF(Indicators!I122&lt;&gt;"", IF(Indicators!I122&lt;Parameters!I$18, "Y", "N"), "")</f>
        <v/>
      </c>
      <c r="CC122" s="72" t="str">
        <f>IF(Indicators!J122&lt;&gt;"", IF(Indicators!J122&lt;Parameters!J$18, "Y", "N"), "")</f>
        <v/>
      </c>
      <c r="CD122" s="72" t="str">
        <f>IF(Indicators!K122&lt;&gt;"", IF(Indicators!K122&lt;Parameters!K$18, "Y", "N"), "")</f>
        <v/>
      </c>
      <c r="CE122" s="72" t="str">
        <f>IF(Indicators!L122&lt;&gt;"", IF(Indicators!L122&lt;Parameters!L$18, "Y", "N"), "")</f>
        <v/>
      </c>
      <c r="CF122" s="72" t="str">
        <f>IF(Indicators!M122&lt;&gt;"", IF(Indicators!M122&lt;Parameters!M$18, "Y", "N"), "")</f>
        <v>Y</v>
      </c>
      <c r="CG122" s="29" t="str">
        <f>IF(Indicators!Q122&lt;&gt;"", IF(Indicators!Q122&lt;Parameters!H$19, "Y", "N"), "")</f>
        <v/>
      </c>
      <c r="CH122" s="29">
        <f t="shared" si="62"/>
        <v>1</v>
      </c>
      <c r="CI122" s="47" t="str">
        <f>IF(AND(K122="No",R122="No"),IF(CH122&gt;=Parameters!C$18, "Y", "N"), "")</f>
        <v>N</v>
      </c>
      <c r="CJ122" s="29"/>
      <c r="CK122" s="29" t="str">
        <f>IF(AND($CI122="Y", Indicators!O122&lt;&gt;""), IF(Indicators!O122&lt;Parameters!F$20, "Y", "N"),"")</f>
        <v/>
      </c>
      <c r="CL122" s="29" t="str">
        <f>IF(AND($CI122="Y", Indicators!P122&lt;&gt;""), IF(Indicators!P122&lt;Parameters!G$20, "Y", "N"),"")</f>
        <v/>
      </c>
      <c r="CM122" s="29" t="str">
        <f>IF(AND($CI122="Y", Indicators!Q122&lt;&gt;""), IF(Indicators!Q122&lt;Parameters!H$20, "Y", "N"),"")</f>
        <v/>
      </c>
      <c r="CN122" s="29" t="str">
        <f>IF(AND($CI122="Y", Indicators!R122&lt;&gt;""), IF(Indicators!R122&lt;Parameters!I$20, "Y", "N"),"")</f>
        <v/>
      </c>
      <c r="CO122" s="29" t="str">
        <f>IF(AND($CI122="Y", Indicators!S122&lt;&gt;""), IF(Indicators!S122&lt;Parameters!J$20, "Y", "N"),"")</f>
        <v/>
      </c>
      <c r="CP122" s="29" t="str">
        <f>IF(AND($CI122="Y", Indicators!T122&lt;&gt;""), IF(Indicators!T122&lt;Parameters!K$20, "Y", "N"),"")</f>
        <v/>
      </c>
      <c r="CQ122" s="29" t="str">
        <f>IF(AND($CI122="Y", Indicators!U122&lt;&gt;""), IF(Indicators!U122&lt;Parameters!L$20, "Y", "N"),"")</f>
        <v/>
      </c>
      <c r="CR122" s="29" t="str">
        <f>IF(AND($CI122="Y", Indicators!V122&lt;&gt;""), IF(Indicators!V122&lt;Parameters!M$20, "Y", "N"),"")</f>
        <v/>
      </c>
      <c r="CS122" s="81" t="str">
        <f t="shared" si="63"/>
        <v/>
      </c>
      <c r="CT122" s="84" t="str">
        <f>IF(CI122="Y", IF(CS122&gt;=Parameters!C$19, "Y", "N"), "")</f>
        <v/>
      </c>
      <c r="CU122" s="29" t="str">
        <f>IF($H122="Yes",#REF!, "")</f>
        <v/>
      </c>
      <c r="CV122" s="78" t="str">
        <f>IF(CT122="Y", Indicators!X122, "")</f>
        <v/>
      </c>
      <c r="CW122" s="34" t="str">
        <f>IF(CV122&lt;&gt;"",IF(CV122&gt;Parameters!C141,"Y","N"), "")</f>
        <v/>
      </c>
      <c r="CY122" s="33" t="str">
        <f>IF($K122="Yes", IF(Indicators!F122&lt;&gt;"", Indicators!F122, ""), "")</f>
        <v/>
      </c>
      <c r="CZ122" s="33" t="str">
        <f>IF($K122="Yes", IF(Indicators!G122&lt;&gt;"", Indicators!G122, ""), "")</f>
        <v/>
      </c>
      <c r="DA122" s="33" t="str">
        <f>IF($K122="Yes", IF(Indicators!H122&lt;&gt;"", Indicators!H122, ""), "")</f>
        <v/>
      </c>
      <c r="DB122" s="33" t="str">
        <f>IF($K122="Yes", IF(Indicators!I122&lt;&gt;"", Indicators!I122, ""), "")</f>
        <v/>
      </c>
      <c r="DC122" s="33" t="str">
        <f>IF($K122="Yes", IF(Indicators!J122&lt;&gt;"", Indicators!J122, ""), "")</f>
        <v/>
      </c>
      <c r="DD122" s="33" t="str">
        <f>IF($K122="Yes", IF(Indicators!K122&lt;&gt;"", Indicators!K122, ""), "")</f>
        <v/>
      </c>
      <c r="DE122" s="33" t="str">
        <f>IF($K122="Yes", IF(Indicators!L122&lt;&gt;"", Indicators!L122, ""), "")</f>
        <v/>
      </c>
      <c r="DF122" s="33" t="str">
        <f>IF($K122="Yes", IF(Indicators!M122&lt;&gt;"", Indicators!M122, ""), "")</f>
        <v/>
      </c>
      <c r="DH122" s="33" t="str">
        <f>IF($K122="Yes", IF(Indicators!W122&lt;&gt;"", Indicators!W122, ""), "")</f>
        <v/>
      </c>
      <c r="DJ122" s="33" t="str">
        <f>IF($K122="Yes", IF(Indicators!O122&lt;&gt;"", Indicators!O122, ""), "")</f>
        <v/>
      </c>
      <c r="DK122" s="33" t="str">
        <f>IF($K122="Yes", IF(Indicators!P122&lt;&gt;"", Indicators!P122, ""), "")</f>
        <v/>
      </c>
      <c r="DL122" s="33" t="str">
        <f>IF($K122="Yes", IF(Indicators!Q122&lt;&gt;"", Indicators!Q122, ""), "")</f>
        <v/>
      </c>
      <c r="DM122" s="33" t="str">
        <f>IF($K122="Yes", IF(Indicators!R122&lt;&gt;"", Indicators!R122, ""), "")</f>
        <v/>
      </c>
      <c r="DN122" s="33" t="str">
        <f>IF($K122="Yes", IF(Indicators!S122&lt;&gt;"", Indicators!S122, ""), "")</f>
        <v/>
      </c>
      <c r="DO122" s="33" t="str">
        <f>IF($K122="Yes", IF(Indicators!T122&lt;&gt;"", Indicators!T122, ""), "")</f>
        <v/>
      </c>
      <c r="DP122" s="33" t="str">
        <f>IF($K122="Yes", IF(Indicators!U122&lt;&gt;"", Indicators!U122, ""), "")</f>
        <v/>
      </c>
      <c r="DQ122" s="33" t="str">
        <f>IF($K122="Yes", IF(Indicators!V122&lt;&gt;"", Indicators!V122, ""), "")</f>
        <v/>
      </c>
      <c r="DS122" s="29" t="str">
        <f>IF($K122="Yes", IF(Indicators!X122&lt;&gt;"", Indicators!X122, ""), "")</f>
        <v/>
      </c>
    </row>
    <row r="123" spans="1:123" x14ac:dyDescent="0.25">
      <c r="A123" s="56" t="str">
        <f>Indicators!A123</f>
        <v>District1028</v>
      </c>
      <c r="B123" s="56" t="str">
        <f>Indicators!B123</f>
        <v>School 4</v>
      </c>
      <c r="C123" s="57" t="str">
        <f>Indicators!D123</f>
        <v>No</v>
      </c>
      <c r="D123" s="64" t="str">
        <f>IF(AK123="Y", IF(Parameters!B$5="Percentile", Identification!AJ123,Identification!AI123), "")</f>
        <v/>
      </c>
      <c r="E123" s="64" t="str">
        <f>IF(AN123="Y", IF(Parameters!B$6="Percentile", AM123, AL123), "")</f>
        <v/>
      </c>
      <c r="F123" s="57" t="str">
        <f t="shared" si="32"/>
        <v/>
      </c>
      <c r="G123" s="64" t="str">
        <f>IF(AND(F123="Y", AS123="Y"), IF(Parameters!B$7="Percentile", AR123,AQ123), "")</f>
        <v/>
      </c>
      <c r="H123" s="57" t="str">
        <f t="shared" si="33"/>
        <v/>
      </c>
      <c r="I123" s="64" t="str">
        <f>IF(AND(H123="Y", AW123="Y"), IF(Parameters!B$7="Percentile", AV123,AU123), "")</f>
        <v/>
      </c>
      <c r="J123" s="65" t="str">
        <f t="shared" si="34"/>
        <v/>
      </c>
      <c r="K123" s="57" t="str">
        <f t="shared" si="35"/>
        <v>No</v>
      </c>
      <c r="L123" s="87">
        <f t="shared" si="36"/>
        <v>4</v>
      </c>
      <c r="M123" s="57" t="str">
        <f>Identification!BI123</f>
        <v>Y</v>
      </c>
      <c r="N123" s="87" t="str">
        <f t="shared" si="37"/>
        <v/>
      </c>
      <c r="O123" s="88" t="str">
        <f t="shared" si="38"/>
        <v>N</v>
      </c>
      <c r="P123" s="57" t="str">
        <f t="shared" si="39"/>
        <v/>
      </c>
      <c r="Q123" s="57" t="str">
        <f t="shared" si="40"/>
        <v/>
      </c>
      <c r="R123" s="57" t="str">
        <f t="shared" si="41"/>
        <v>No</v>
      </c>
      <c r="S123" s="57">
        <f t="shared" si="42"/>
        <v>2</v>
      </c>
      <c r="T123" s="57" t="str">
        <f t="shared" si="43"/>
        <v>Y</v>
      </c>
      <c r="U123" s="57">
        <f t="shared" si="44"/>
        <v>2</v>
      </c>
      <c r="V123" s="88" t="str">
        <f t="shared" si="45"/>
        <v>Y</v>
      </c>
      <c r="W123" s="57">
        <f t="shared" si="46"/>
        <v>11.16</v>
      </c>
      <c r="X123" s="91" t="str">
        <f t="shared" si="47"/>
        <v>Y</v>
      </c>
      <c r="Y123" s="58" t="str">
        <f t="shared" si="48"/>
        <v>Yes</v>
      </c>
      <c r="AA123" s="29" t="str">
        <f t="shared" si="49"/>
        <v/>
      </c>
      <c r="AB123" s="29" t="str">
        <f t="shared" si="50"/>
        <v/>
      </c>
      <c r="AC123" s="29" t="str">
        <f t="shared" si="51"/>
        <v/>
      </c>
      <c r="AE123" s="29" t="str">
        <f t="shared" si="52"/>
        <v>No</v>
      </c>
      <c r="AF123" s="29" t="str">
        <f t="shared" si="53"/>
        <v>No</v>
      </c>
      <c r="AG123" s="29" t="str">
        <f t="shared" si="54"/>
        <v>Yes</v>
      </c>
      <c r="AI123" s="33" t="str">
        <f>IF(C123="Yes",IF(Indicators!E123&lt;&gt;"", Indicators!E123,""),"")</f>
        <v/>
      </c>
      <c r="AJ123" s="33" t="str">
        <f t="shared" si="55"/>
        <v/>
      </c>
      <c r="AK123" s="62" t="str">
        <f>IF(Parameters!B$5="Percentile", IF(AJ123&lt;Parameters!C$5, "Y", "N"), IF(AI123&lt;Parameters!C$5, "Y", "N"))</f>
        <v>N</v>
      </c>
      <c r="AL123" s="33" t="str">
        <f>IF(C123="Yes", IF(Indicators!W123&lt;&gt;"", Indicators!W123, ""),"")</f>
        <v/>
      </c>
      <c r="AM123" s="33" t="str">
        <f t="shared" si="56"/>
        <v/>
      </c>
      <c r="AN123" s="33" t="str">
        <f>IF(AL123&lt;&gt;"", IF(Parameters!B$6="Percentile", IF(AM123&lt;Parameters!C$6, "Y", "N"), IF(AL123&lt;Parameters!C$6, "Y", "N")),"")</f>
        <v/>
      </c>
      <c r="AO123" s="47" t="str">
        <f t="shared" si="57"/>
        <v>N</v>
      </c>
      <c r="AQ123" s="33" t="str">
        <f>IF(C123="Yes", IF(Indicators!N123&lt;&gt;"", Indicators!N123,""),"")</f>
        <v/>
      </c>
      <c r="AR123" s="33" t="str">
        <f t="shared" si="58"/>
        <v/>
      </c>
      <c r="AS123" s="48" t="str">
        <f>IF(Parameters!B$7="Percentile", IF(AR123&lt;Parameters!C$7, "Y", "N"), IF(AQ123&lt;Parameters!C$7, "Y", "N"))</f>
        <v>N</v>
      </c>
      <c r="AU123" s="33" t="str">
        <f>IF(C123="Yes", IF(Indicators!X123&lt;&gt;"", Indicators!X123,""),"")</f>
        <v/>
      </c>
      <c r="AV123" s="33" t="str">
        <f t="shared" si="59"/>
        <v/>
      </c>
      <c r="AW123" s="48" t="str">
        <f>IF(Parameters!B$8="Percentile", IF(AV123&lt;Parameters!C$8, "Y", "N"), IF(AU123&gt;Parameters!C$8, "Y", "N"))</f>
        <v>N</v>
      </c>
      <c r="AY123" s="71" t="str">
        <f>IF(Indicators!F123&lt;&gt;"", IF(Indicators!F123&lt;Parameters!F$5, "Y", "N"), "")</f>
        <v>Y</v>
      </c>
      <c r="AZ123" s="71" t="str">
        <f>IF(Indicators!G123&lt;&gt;"", IF(Indicators!G123&lt;Parameters!G$5, "Y", "N"), "")</f>
        <v>Y</v>
      </c>
      <c r="BA123" s="71" t="str">
        <f>IF(Indicators!H123&lt;&gt;"", IF(Indicators!H123&lt;Parameters!H$5, "Y", "N"), "")</f>
        <v>N</v>
      </c>
      <c r="BB123" s="71" t="str">
        <f>IF(Indicators!I123&lt;&gt;"", IF(Indicators!I123&lt;Parameters!I$5, "Y", "N"), "")</f>
        <v/>
      </c>
      <c r="BC123" s="71" t="str">
        <f>IF(Indicators!J123&lt;&gt;"", IF(Indicators!J123&lt;Parameters!J$5, "Y", "N"), "")</f>
        <v/>
      </c>
      <c r="BD123" s="71" t="str">
        <f>IF(Indicators!K123&lt;&gt;"", IF(Indicators!K123&lt;Parameters!K$5, "Y", "N"), "")</f>
        <v/>
      </c>
      <c r="BE123" s="71" t="str">
        <f>IF(Indicators!L123&lt;&gt;"", IF(Indicators!L123&lt;Parameters!L$5, "Y", "N"), "")</f>
        <v>Y</v>
      </c>
      <c r="BF123" s="71" t="str">
        <f>IF(Indicators!M123&lt;&gt;"", IF(Indicators!M123&lt;Parameters!M$5, "Y", "N"), "")</f>
        <v>Y</v>
      </c>
      <c r="BG123" s="29" t="str">
        <f>IF(Indicators!Q123&lt;&gt;"", IF(Indicators!Q123&lt;Parameters!H$6, "Y", "N"), "")</f>
        <v/>
      </c>
      <c r="BH123" s="29">
        <f t="shared" si="60"/>
        <v>4</v>
      </c>
      <c r="BI123" s="47" t="str">
        <f>IF(K123="No",IF(BH123&gt;=Parameters!C$12, "Y", "N"), "")</f>
        <v>Y</v>
      </c>
      <c r="BK123" s="78">
        <f>IF(AND($BI123="Y", Indicators!O123&lt;&gt;""), _xlfn.PERCENTRANK.EXC(Indicators!O$2:O$210, Indicators!O123)*100, "")</f>
        <v>42.1</v>
      </c>
      <c r="BL123" s="78">
        <f>IF(AND($BI123="Y", Indicators!P123&lt;&gt;""), _xlfn.PERCENTRANK.EXC(Indicators!P$2:P$210, Indicators!P123)*100, "")</f>
        <v>30.2</v>
      </c>
      <c r="BM123" s="78" t="str">
        <f>IF(AND($BI123="Y", Indicators!Q123&lt;&gt;""), _xlfn.PERCENTRANK.EXC(Indicators!Q$2:Q$210, Indicators!Q123)*100, "")</f>
        <v/>
      </c>
      <c r="BN123" s="78" t="str">
        <f>IF(AND($BI123="Y", Indicators!R123&lt;&gt;""), _xlfn.PERCENTRANK.EXC(Indicators!R$2:R$210, Indicators!R123)*100, "")</f>
        <v/>
      </c>
      <c r="BO123" s="78" t="str">
        <f>IF(AND($BI123="Y", Indicators!S123&lt;&gt;""), _xlfn.PERCENTRANK.EXC(Indicators!S$2:S$210, Indicators!S123)*100, "")</f>
        <v/>
      </c>
      <c r="BP123" s="78" t="str">
        <f>IF(AND($BI123="Y", Indicators!T123&lt;&gt;""), _xlfn.PERCENTRANK.EXC(Indicators!T$2:T$210, Indicators!T123)*100, "")</f>
        <v/>
      </c>
      <c r="BQ123" s="78" t="str">
        <f>IF(AND($BI123="Y", Indicators!U123&lt;&gt;""), _xlfn.PERCENTRANK.EXC(Indicators!U$2:U$210, Indicators!U123)*100, "")</f>
        <v/>
      </c>
      <c r="BR123" s="78">
        <f>IF(AND($BI123="Y", Indicators!V123&lt;&gt;""), _xlfn.PERCENTRANK.EXC(Indicators!V$2:V$210, Indicators!V123)*100, "")</f>
        <v>44.2</v>
      </c>
      <c r="BS123" s="81">
        <f t="shared" si="61"/>
        <v>0</v>
      </c>
      <c r="BT123" s="84" t="str">
        <f>IF(BI123="Y", IF(BS123&gt;=Parameters!C$13, "Y", "N"), "")</f>
        <v>N</v>
      </c>
      <c r="BU123" s="29"/>
      <c r="BV123" s="33" t="str">
        <f>IF(BT123="Y", Indicators!X123, "")</f>
        <v/>
      </c>
      <c r="BW123" s="47" t="str">
        <f>IF(BV123&lt;&gt;"", IF(BV123&gt;Parameters!C$14,"Y", "N"), "")</f>
        <v/>
      </c>
      <c r="BY123" s="72" t="str">
        <f>IF(Indicators!F123&lt;&gt;"", IF(Indicators!F123&lt;Parameters!F$18, "Y", "N"), "")</f>
        <v>N</v>
      </c>
      <c r="BZ123" s="72" t="str">
        <f>IF(Indicators!G123&lt;&gt;"", IF(Indicators!G123&lt;Parameters!G$18, "Y", "N"), "")</f>
        <v>Y</v>
      </c>
      <c r="CA123" s="72" t="str">
        <f>IF(Indicators!H123&lt;&gt;"", IF(Indicators!H123&lt;Parameters!H$18, "Y", "N"), "")</f>
        <v>Y</v>
      </c>
      <c r="CB123" s="72" t="str">
        <f>IF(Indicators!I123&lt;&gt;"", IF(Indicators!I123&lt;Parameters!I$18, "Y", "N"), "")</f>
        <v/>
      </c>
      <c r="CC123" s="72" t="str">
        <f>IF(Indicators!J123&lt;&gt;"", IF(Indicators!J123&lt;Parameters!J$18, "Y", "N"), "")</f>
        <v/>
      </c>
      <c r="CD123" s="72" t="str">
        <f>IF(Indicators!K123&lt;&gt;"", IF(Indicators!K123&lt;Parameters!K$18, "Y", "N"), "")</f>
        <v/>
      </c>
      <c r="CE123" s="72" t="str">
        <f>IF(Indicators!L123&lt;&gt;"", IF(Indicators!L123&lt;Parameters!L$18, "Y", "N"), "")</f>
        <v>N</v>
      </c>
      <c r="CF123" s="72" t="str">
        <f>IF(Indicators!M123&lt;&gt;"", IF(Indicators!M123&lt;Parameters!M$18, "Y", "N"), "")</f>
        <v>N</v>
      </c>
      <c r="CG123" s="29" t="str">
        <f>IF(Indicators!Q123&lt;&gt;"", IF(Indicators!Q123&lt;Parameters!H$19, "Y", "N"), "")</f>
        <v/>
      </c>
      <c r="CH123" s="29">
        <f t="shared" si="62"/>
        <v>2</v>
      </c>
      <c r="CI123" s="47" t="str">
        <f>IF(AND(K123="No",R123="No"),IF(CH123&gt;=Parameters!C$18, "Y", "N"), "")</f>
        <v>Y</v>
      </c>
      <c r="CJ123" s="29"/>
      <c r="CK123" s="29" t="str">
        <f>IF(AND($CI123="Y", Indicators!O123&lt;&gt;""), IF(Indicators!O123&lt;Parameters!F$20, "Y", "N"),"")</f>
        <v>Y</v>
      </c>
      <c r="CL123" s="29" t="str">
        <f>IF(AND($CI123="Y", Indicators!P123&lt;&gt;""), IF(Indicators!P123&lt;Parameters!G$20, "Y", "N"),"")</f>
        <v>Y</v>
      </c>
      <c r="CM123" s="29" t="str">
        <f>IF(AND($CI123="Y", Indicators!Q123&lt;&gt;""), IF(Indicators!Q123&lt;Parameters!H$20, "Y", "N"),"")</f>
        <v/>
      </c>
      <c r="CN123" s="29" t="str">
        <f>IF(AND($CI123="Y", Indicators!R123&lt;&gt;""), IF(Indicators!R123&lt;Parameters!I$20, "Y", "N"),"")</f>
        <v/>
      </c>
      <c r="CO123" s="29" t="str">
        <f>IF(AND($CI123="Y", Indicators!S123&lt;&gt;""), IF(Indicators!S123&lt;Parameters!J$20, "Y", "N"),"")</f>
        <v/>
      </c>
      <c r="CP123" s="29" t="str">
        <f>IF(AND($CI123="Y", Indicators!T123&lt;&gt;""), IF(Indicators!T123&lt;Parameters!K$20, "Y", "N"),"")</f>
        <v/>
      </c>
      <c r="CQ123" s="29" t="str">
        <f>IF(AND($CI123="Y", Indicators!U123&lt;&gt;""), IF(Indicators!U123&lt;Parameters!L$20, "Y", "N"),"")</f>
        <v/>
      </c>
      <c r="CR123" s="29" t="str">
        <f>IF(AND($CI123="Y", Indicators!V123&lt;&gt;""), IF(Indicators!V123&lt;Parameters!M$20, "Y", "N"),"")</f>
        <v>N</v>
      </c>
      <c r="CS123" s="81">
        <f t="shared" si="63"/>
        <v>2</v>
      </c>
      <c r="CT123" s="84" t="str">
        <f>IF(CI123="Y", IF(CS123&gt;=Parameters!C$19, "Y", "N"), "")</f>
        <v>Y</v>
      </c>
      <c r="CU123" s="29" t="str">
        <f>IF($H123="Yes",#REF!, "")</f>
        <v/>
      </c>
      <c r="CV123" s="78">
        <f>IF(CT123="Y", Indicators!X123, "")</f>
        <v>11.16</v>
      </c>
      <c r="CW123" s="34" t="str">
        <f>IF(CV123&lt;&gt;"",IF(CV123&gt;Parameters!C142,"Y","N"), "")</f>
        <v>Y</v>
      </c>
      <c r="CY123" s="33" t="str">
        <f>IF($K123="Yes", IF(Indicators!F123&lt;&gt;"", Indicators!F123, ""), "")</f>
        <v/>
      </c>
      <c r="CZ123" s="33" t="str">
        <f>IF($K123="Yes", IF(Indicators!G123&lt;&gt;"", Indicators!G123, ""), "")</f>
        <v/>
      </c>
      <c r="DA123" s="33" t="str">
        <f>IF($K123="Yes", IF(Indicators!H123&lt;&gt;"", Indicators!H123, ""), "")</f>
        <v/>
      </c>
      <c r="DB123" s="33" t="str">
        <f>IF($K123="Yes", IF(Indicators!I123&lt;&gt;"", Indicators!I123, ""), "")</f>
        <v/>
      </c>
      <c r="DC123" s="33" t="str">
        <f>IF($K123="Yes", IF(Indicators!J123&lt;&gt;"", Indicators!J123, ""), "")</f>
        <v/>
      </c>
      <c r="DD123" s="33" t="str">
        <f>IF($K123="Yes", IF(Indicators!K123&lt;&gt;"", Indicators!K123, ""), "")</f>
        <v/>
      </c>
      <c r="DE123" s="33" t="str">
        <f>IF($K123="Yes", IF(Indicators!L123&lt;&gt;"", Indicators!L123, ""), "")</f>
        <v/>
      </c>
      <c r="DF123" s="33" t="str">
        <f>IF($K123="Yes", IF(Indicators!M123&lt;&gt;"", Indicators!M123, ""), "")</f>
        <v/>
      </c>
      <c r="DH123" s="33" t="str">
        <f>IF($K123="Yes", IF(Indicators!W123&lt;&gt;"", Indicators!W123, ""), "")</f>
        <v/>
      </c>
      <c r="DJ123" s="33" t="str">
        <f>IF($K123="Yes", IF(Indicators!O123&lt;&gt;"", Indicators!O123, ""), "")</f>
        <v/>
      </c>
      <c r="DK123" s="33" t="str">
        <f>IF($K123="Yes", IF(Indicators!P123&lt;&gt;"", Indicators!P123, ""), "")</f>
        <v/>
      </c>
      <c r="DL123" s="33" t="str">
        <f>IF($K123="Yes", IF(Indicators!Q123&lt;&gt;"", Indicators!Q123, ""), "")</f>
        <v/>
      </c>
      <c r="DM123" s="33" t="str">
        <f>IF($K123="Yes", IF(Indicators!R123&lt;&gt;"", Indicators!R123, ""), "")</f>
        <v/>
      </c>
      <c r="DN123" s="33" t="str">
        <f>IF($K123="Yes", IF(Indicators!S123&lt;&gt;"", Indicators!S123, ""), "")</f>
        <v/>
      </c>
      <c r="DO123" s="33" t="str">
        <f>IF($K123="Yes", IF(Indicators!T123&lt;&gt;"", Indicators!T123, ""), "")</f>
        <v/>
      </c>
      <c r="DP123" s="33" t="str">
        <f>IF($K123="Yes", IF(Indicators!U123&lt;&gt;"", Indicators!U123, ""), "")</f>
        <v/>
      </c>
      <c r="DQ123" s="33" t="str">
        <f>IF($K123="Yes", IF(Indicators!V123&lt;&gt;"", Indicators!V123, ""), "")</f>
        <v/>
      </c>
      <c r="DS123" s="29" t="str">
        <f>IF($K123="Yes", IF(Indicators!X123&lt;&gt;"", Indicators!X123, ""), "")</f>
        <v/>
      </c>
    </row>
    <row r="124" spans="1:123" x14ac:dyDescent="0.25">
      <c r="A124" s="56" t="str">
        <f>Indicators!A124</f>
        <v>District1028</v>
      </c>
      <c r="B124" s="56" t="str">
        <f>Indicators!B124</f>
        <v>School 5</v>
      </c>
      <c r="C124" s="57" t="str">
        <f>Indicators!D124</f>
        <v>No</v>
      </c>
      <c r="D124" s="64" t="str">
        <f>IF(AK124="Y", IF(Parameters!B$5="Percentile", Identification!AJ124,Identification!AI124), "")</f>
        <v/>
      </c>
      <c r="E124" s="64" t="str">
        <f>IF(AN124="Y", IF(Parameters!B$6="Percentile", AM124, AL124), "")</f>
        <v/>
      </c>
      <c r="F124" s="57" t="str">
        <f t="shared" si="32"/>
        <v/>
      </c>
      <c r="G124" s="64" t="str">
        <f>IF(AND(F124="Y", AS124="Y"), IF(Parameters!B$7="Percentile", AR124,AQ124), "")</f>
        <v/>
      </c>
      <c r="H124" s="57" t="str">
        <f t="shared" si="33"/>
        <v/>
      </c>
      <c r="I124" s="64" t="str">
        <f>IF(AND(H124="Y", AW124="Y"), IF(Parameters!B$7="Percentile", AV124,AU124), "")</f>
        <v/>
      </c>
      <c r="J124" s="65" t="str">
        <f t="shared" si="34"/>
        <v/>
      </c>
      <c r="K124" s="57" t="str">
        <f t="shared" si="35"/>
        <v>No</v>
      </c>
      <c r="L124" s="87">
        <f t="shared" si="36"/>
        <v>2</v>
      </c>
      <c r="M124" s="57" t="str">
        <f>Identification!BI124</f>
        <v>Y</v>
      </c>
      <c r="N124" s="87" t="str">
        <f t="shared" si="37"/>
        <v/>
      </c>
      <c r="O124" s="88" t="str">
        <f t="shared" si="38"/>
        <v>N</v>
      </c>
      <c r="P124" s="57" t="str">
        <f t="shared" si="39"/>
        <v/>
      </c>
      <c r="Q124" s="57" t="str">
        <f t="shared" si="40"/>
        <v/>
      </c>
      <c r="R124" s="57" t="str">
        <f t="shared" si="41"/>
        <v>No</v>
      </c>
      <c r="S124" s="57" t="str">
        <f t="shared" si="42"/>
        <v/>
      </c>
      <c r="T124" s="57" t="str">
        <f t="shared" si="43"/>
        <v>N</v>
      </c>
      <c r="U124" s="57" t="str">
        <f t="shared" si="44"/>
        <v/>
      </c>
      <c r="V124" s="88" t="str">
        <f t="shared" si="45"/>
        <v/>
      </c>
      <c r="W124" s="57" t="str">
        <f t="shared" si="46"/>
        <v/>
      </c>
      <c r="X124" s="91" t="str">
        <f t="shared" si="47"/>
        <v/>
      </c>
      <c r="Y124" s="58" t="str">
        <f t="shared" si="48"/>
        <v>No</v>
      </c>
      <c r="AA124" s="29" t="str">
        <f t="shared" si="49"/>
        <v/>
      </c>
      <c r="AB124" s="29" t="str">
        <f t="shared" si="50"/>
        <v/>
      </c>
      <c r="AC124" s="29" t="str">
        <f t="shared" si="51"/>
        <v/>
      </c>
      <c r="AE124" s="29" t="str">
        <f t="shared" si="52"/>
        <v>No</v>
      </c>
      <c r="AF124" s="29" t="str">
        <f t="shared" si="53"/>
        <v>No</v>
      </c>
      <c r="AG124" s="29" t="str">
        <f t="shared" si="54"/>
        <v>No</v>
      </c>
      <c r="AI124" s="33" t="str">
        <f>IF(C124="Yes",IF(Indicators!E124&lt;&gt;"", Indicators!E124,""),"")</f>
        <v/>
      </c>
      <c r="AJ124" s="33" t="str">
        <f t="shared" si="55"/>
        <v/>
      </c>
      <c r="AK124" s="62" t="str">
        <f>IF(Parameters!B$5="Percentile", IF(AJ124&lt;Parameters!C$5, "Y", "N"), IF(AI124&lt;Parameters!C$5, "Y", "N"))</f>
        <v>N</v>
      </c>
      <c r="AL124" s="33" t="str">
        <f>IF(C124="Yes", IF(Indicators!W124&lt;&gt;"", Indicators!W124, ""),"")</f>
        <v/>
      </c>
      <c r="AM124" s="33" t="str">
        <f t="shared" si="56"/>
        <v/>
      </c>
      <c r="AN124" s="33" t="str">
        <f>IF(AL124&lt;&gt;"", IF(Parameters!B$6="Percentile", IF(AM124&lt;Parameters!C$6, "Y", "N"), IF(AL124&lt;Parameters!C$6, "Y", "N")),"")</f>
        <v/>
      </c>
      <c r="AO124" s="47" t="str">
        <f t="shared" si="57"/>
        <v>N</v>
      </c>
      <c r="AQ124" s="33" t="str">
        <f>IF(C124="Yes", IF(Indicators!N124&lt;&gt;"", Indicators!N124,""),"")</f>
        <v/>
      </c>
      <c r="AR124" s="33" t="str">
        <f t="shared" si="58"/>
        <v/>
      </c>
      <c r="AS124" s="48" t="str">
        <f>IF(Parameters!B$7="Percentile", IF(AR124&lt;Parameters!C$7, "Y", "N"), IF(AQ124&lt;Parameters!C$7, "Y", "N"))</f>
        <v>N</v>
      </c>
      <c r="AU124" s="33" t="str">
        <f>IF(C124="Yes", IF(Indicators!X124&lt;&gt;"", Indicators!X124,""),"")</f>
        <v/>
      </c>
      <c r="AV124" s="33" t="str">
        <f t="shared" si="59"/>
        <v/>
      </c>
      <c r="AW124" s="48" t="str">
        <f>IF(Parameters!B$8="Percentile", IF(AV124&lt;Parameters!C$8, "Y", "N"), IF(AU124&gt;Parameters!C$8, "Y", "N"))</f>
        <v>N</v>
      </c>
      <c r="AY124" s="71" t="str">
        <f>IF(Indicators!F124&lt;&gt;"", IF(Indicators!F124&lt;Parameters!F$5, "Y", "N"), "")</f>
        <v>Y</v>
      </c>
      <c r="AZ124" s="71" t="str">
        <f>IF(Indicators!G124&lt;&gt;"", IF(Indicators!G124&lt;Parameters!G$5, "Y", "N"), "")</f>
        <v>Y</v>
      </c>
      <c r="BA124" s="71" t="str">
        <f>IF(Indicators!H124&lt;&gt;"", IF(Indicators!H124&lt;Parameters!H$5, "Y", "N"), "")</f>
        <v>N</v>
      </c>
      <c r="BB124" s="71" t="str">
        <f>IF(Indicators!I124&lt;&gt;"", IF(Indicators!I124&lt;Parameters!I$5, "Y", "N"), "")</f>
        <v/>
      </c>
      <c r="BC124" s="71" t="str">
        <f>IF(Indicators!J124&lt;&gt;"", IF(Indicators!J124&lt;Parameters!J$5, "Y", "N"), "")</f>
        <v/>
      </c>
      <c r="BD124" s="71" t="str">
        <f>IF(Indicators!K124&lt;&gt;"", IF(Indicators!K124&lt;Parameters!K$5, "Y", "N"), "")</f>
        <v/>
      </c>
      <c r="BE124" s="71" t="str">
        <f>IF(Indicators!L124&lt;&gt;"", IF(Indicators!L124&lt;Parameters!L$5, "Y", "N"), "")</f>
        <v/>
      </c>
      <c r="BF124" s="71" t="str">
        <f>IF(Indicators!M124&lt;&gt;"", IF(Indicators!M124&lt;Parameters!M$5, "Y", "N"), "")</f>
        <v>N</v>
      </c>
      <c r="BG124" s="29" t="str">
        <f>IF(Indicators!Q124&lt;&gt;"", IF(Indicators!Q124&lt;Parameters!H$6, "Y", "N"), "")</f>
        <v/>
      </c>
      <c r="BH124" s="29">
        <f t="shared" si="60"/>
        <v>2</v>
      </c>
      <c r="BI124" s="47" t="str">
        <f>IF(K124="No",IF(BH124&gt;=Parameters!C$12, "Y", "N"), "")</f>
        <v>Y</v>
      </c>
      <c r="BK124" s="78">
        <f>IF(AND($BI124="Y", Indicators!O124&lt;&gt;""), _xlfn.PERCENTRANK.EXC(Indicators!O$2:O$210, Indicators!O124)*100, "")</f>
        <v>46.800000000000004</v>
      </c>
      <c r="BL124" s="78">
        <f>IF(AND($BI124="Y", Indicators!P124&lt;&gt;""), _xlfn.PERCENTRANK.EXC(Indicators!P$2:P$210, Indicators!P124)*100, "")</f>
        <v>34.200000000000003</v>
      </c>
      <c r="BM124" s="78" t="str">
        <f>IF(AND($BI124="Y", Indicators!Q124&lt;&gt;""), _xlfn.PERCENTRANK.EXC(Indicators!Q$2:Q$210, Indicators!Q124)*100, "")</f>
        <v/>
      </c>
      <c r="BN124" s="78" t="str">
        <f>IF(AND($BI124="Y", Indicators!R124&lt;&gt;""), _xlfn.PERCENTRANK.EXC(Indicators!R$2:R$210, Indicators!R124)*100, "")</f>
        <v/>
      </c>
      <c r="BO124" s="78" t="str">
        <f>IF(AND($BI124="Y", Indicators!S124&lt;&gt;""), _xlfn.PERCENTRANK.EXC(Indicators!S$2:S$210, Indicators!S124)*100, "")</f>
        <v/>
      </c>
      <c r="BP124" s="78" t="str">
        <f>IF(AND($BI124="Y", Indicators!T124&lt;&gt;""), _xlfn.PERCENTRANK.EXC(Indicators!T$2:T$210, Indicators!T124)*100, "")</f>
        <v/>
      </c>
      <c r="BQ124" s="78" t="str">
        <f>IF(AND($BI124="Y", Indicators!U124&lt;&gt;""), _xlfn.PERCENTRANK.EXC(Indicators!U$2:U$210, Indicators!U124)*100, "")</f>
        <v/>
      </c>
      <c r="BR124" s="78">
        <f>IF(AND($BI124="Y", Indicators!V124&lt;&gt;""), _xlfn.PERCENTRANK.EXC(Indicators!V$2:V$210, Indicators!V124)*100, "")</f>
        <v>80</v>
      </c>
      <c r="BS124" s="81">
        <f t="shared" si="61"/>
        <v>0</v>
      </c>
      <c r="BT124" s="84" t="str">
        <f>IF(BI124="Y", IF(BS124&gt;=Parameters!C$13, "Y", "N"), "")</f>
        <v>N</v>
      </c>
      <c r="BU124" s="29"/>
      <c r="BV124" s="33" t="str">
        <f>IF(BT124="Y", Indicators!X124, "")</f>
        <v/>
      </c>
      <c r="BW124" s="47" t="str">
        <f>IF(BV124&lt;&gt;"", IF(BV124&gt;Parameters!C$14,"Y", "N"), "")</f>
        <v/>
      </c>
      <c r="BY124" s="72" t="str">
        <f>IF(Indicators!F124&lt;&gt;"", IF(Indicators!F124&lt;Parameters!F$18, "Y", "N"), "")</f>
        <v>N</v>
      </c>
      <c r="BZ124" s="72" t="str">
        <f>IF(Indicators!G124&lt;&gt;"", IF(Indicators!G124&lt;Parameters!G$18, "Y", "N"), "")</f>
        <v>Y</v>
      </c>
      <c r="CA124" s="72" t="str">
        <f>IF(Indicators!H124&lt;&gt;"", IF(Indicators!H124&lt;Parameters!H$18, "Y", "N"), "")</f>
        <v>N</v>
      </c>
      <c r="CB124" s="72" t="str">
        <f>IF(Indicators!I124&lt;&gt;"", IF(Indicators!I124&lt;Parameters!I$18, "Y", "N"), "")</f>
        <v/>
      </c>
      <c r="CC124" s="72" t="str">
        <f>IF(Indicators!J124&lt;&gt;"", IF(Indicators!J124&lt;Parameters!J$18, "Y", "N"), "")</f>
        <v/>
      </c>
      <c r="CD124" s="72" t="str">
        <f>IF(Indicators!K124&lt;&gt;"", IF(Indicators!K124&lt;Parameters!K$18, "Y", "N"), "")</f>
        <v/>
      </c>
      <c r="CE124" s="72" t="str">
        <f>IF(Indicators!L124&lt;&gt;"", IF(Indicators!L124&lt;Parameters!L$18, "Y", "N"), "")</f>
        <v/>
      </c>
      <c r="CF124" s="72" t="str">
        <f>IF(Indicators!M124&lt;&gt;"", IF(Indicators!M124&lt;Parameters!M$18, "Y", "N"), "")</f>
        <v>N</v>
      </c>
      <c r="CG124" s="29" t="str">
        <f>IF(Indicators!Q124&lt;&gt;"", IF(Indicators!Q124&lt;Parameters!H$19, "Y", "N"), "")</f>
        <v/>
      </c>
      <c r="CH124" s="29">
        <f t="shared" si="62"/>
        <v>1</v>
      </c>
      <c r="CI124" s="47" t="str">
        <f>IF(AND(K124="No",R124="No"),IF(CH124&gt;=Parameters!C$18, "Y", "N"), "")</f>
        <v>N</v>
      </c>
      <c r="CJ124" s="29"/>
      <c r="CK124" s="29" t="str">
        <f>IF(AND($CI124="Y", Indicators!O124&lt;&gt;""), IF(Indicators!O124&lt;Parameters!F$20, "Y", "N"),"")</f>
        <v/>
      </c>
      <c r="CL124" s="29" t="str">
        <f>IF(AND($CI124="Y", Indicators!P124&lt;&gt;""), IF(Indicators!P124&lt;Parameters!G$20, "Y", "N"),"")</f>
        <v/>
      </c>
      <c r="CM124" s="29" t="str">
        <f>IF(AND($CI124="Y", Indicators!Q124&lt;&gt;""), IF(Indicators!Q124&lt;Parameters!H$20, "Y", "N"),"")</f>
        <v/>
      </c>
      <c r="CN124" s="29" t="str">
        <f>IF(AND($CI124="Y", Indicators!R124&lt;&gt;""), IF(Indicators!R124&lt;Parameters!I$20, "Y", "N"),"")</f>
        <v/>
      </c>
      <c r="CO124" s="29" t="str">
        <f>IF(AND($CI124="Y", Indicators!S124&lt;&gt;""), IF(Indicators!S124&lt;Parameters!J$20, "Y", "N"),"")</f>
        <v/>
      </c>
      <c r="CP124" s="29" t="str">
        <f>IF(AND($CI124="Y", Indicators!T124&lt;&gt;""), IF(Indicators!T124&lt;Parameters!K$20, "Y", "N"),"")</f>
        <v/>
      </c>
      <c r="CQ124" s="29" t="str">
        <f>IF(AND($CI124="Y", Indicators!U124&lt;&gt;""), IF(Indicators!U124&lt;Parameters!L$20, "Y", "N"),"")</f>
        <v/>
      </c>
      <c r="CR124" s="29" t="str">
        <f>IF(AND($CI124="Y", Indicators!V124&lt;&gt;""), IF(Indicators!V124&lt;Parameters!M$20, "Y", "N"),"")</f>
        <v/>
      </c>
      <c r="CS124" s="81" t="str">
        <f t="shared" si="63"/>
        <v/>
      </c>
      <c r="CT124" s="84" t="str">
        <f>IF(CI124="Y", IF(CS124&gt;=Parameters!C$19, "Y", "N"), "")</f>
        <v/>
      </c>
      <c r="CU124" s="29" t="str">
        <f>IF($H124="Yes",#REF!, "")</f>
        <v/>
      </c>
      <c r="CV124" s="78" t="str">
        <f>IF(CT124="Y", Indicators!X124, "")</f>
        <v/>
      </c>
      <c r="CW124" s="34" t="str">
        <f>IF(CV124&lt;&gt;"",IF(CV124&gt;Parameters!C143,"Y","N"), "")</f>
        <v/>
      </c>
      <c r="CY124" s="33" t="str">
        <f>IF($K124="Yes", IF(Indicators!F124&lt;&gt;"", Indicators!F124, ""), "")</f>
        <v/>
      </c>
      <c r="CZ124" s="33" t="str">
        <f>IF($K124="Yes", IF(Indicators!G124&lt;&gt;"", Indicators!G124, ""), "")</f>
        <v/>
      </c>
      <c r="DA124" s="33" t="str">
        <f>IF($K124="Yes", IF(Indicators!H124&lt;&gt;"", Indicators!H124, ""), "")</f>
        <v/>
      </c>
      <c r="DB124" s="33" t="str">
        <f>IF($K124="Yes", IF(Indicators!I124&lt;&gt;"", Indicators!I124, ""), "")</f>
        <v/>
      </c>
      <c r="DC124" s="33" t="str">
        <f>IF($K124="Yes", IF(Indicators!J124&lt;&gt;"", Indicators!J124, ""), "")</f>
        <v/>
      </c>
      <c r="DD124" s="33" t="str">
        <f>IF($K124="Yes", IF(Indicators!K124&lt;&gt;"", Indicators!K124, ""), "")</f>
        <v/>
      </c>
      <c r="DE124" s="33" t="str">
        <f>IF($K124="Yes", IF(Indicators!L124&lt;&gt;"", Indicators!L124, ""), "")</f>
        <v/>
      </c>
      <c r="DF124" s="33" t="str">
        <f>IF($K124="Yes", IF(Indicators!M124&lt;&gt;"", Indicators!M124, ""), "")</f>
        <v/>
      </c>
      <c r="DH124" s="33" t="str">
        <f>IF($K124="Yes", IF(Indicators!W124&lt;&gt;"", Indicators!W124, ""), "")</f>
        <v/>
      </c>
      <c r="DJ124" s="33" t="str">
        <f>IF($K124="Yes", IF(Indicators!O124&lt;&gt;"", Indicators!O124, ""), "")</f>
        <v/>
      </c>
      <c r="DK124" s="33" t="str">
        <f>IF($K124="Yes", IF(Indicators!P124&lt;&gt;"", Indicators!P124, ""), "")</f>
        <v/>
      </c>
      <c r="DL124" s="33" t="str">
        <f>IF($K124="Yes", IF(Indicators!Q124&lt;&gt;"", Indicators!Q124, ""), "")</f>
        <v/>
      </c>
      <c r="DM124" s="33" t="str">
        <f>IF($K124="Yes", IF(Indicators!R124&lt;&gt;"", Indicators!R124, ""), "")</f>
        <v/>
      </c>
      <c r="DN124" s="33" t="str">
        <f>IF($K124="Yes", IF(Indicators!S124&lt;&gt;"", Indicators!S124, ""), "")</f>
        <v/>
      </c>
      <c r="DO124" s="33" t="str">
        <f>IF($K124="Yes", IF(Indicators!T124&lt;&gt;"", Indicators!T124, ""), "")</f>
        <v/>
      </c>
      <c r="DP124" s="33" t="str">
        <f>IF($K124="Yes", IF(Indicators!U124&lt;&gt;"", Indicators!U124, ""), "")</f>
        <v/>
      </c>
      <c r="DQ124" s="33" t="str">
        <f>IF($K124="Yes", IF(Indicators!V124&lt;&gt;"", Indicators!V124, ""), "")</f>
        <v/>
      </c>
      <c r="DS124" s="29" t="str">
        <f>IF($K124="Yes", IF(Indicators!X124&lt;&gt;"", Indicators!X124, ""), "")</f>
        <v/>
      </c>
    </row>
    <row r="125" spans="1:123" x14ac:dyDescent="0.25">
      <c r="A125" s="56" t="str">
        <f>Indicators!A125</f>
        <v>District1028</v>
      </c>
      <c r="B125" s="56" t="str">
        <f>Indicators!B125</f>
        <v>School 6</v>
      </c>
      <c r="C125" s="57" t="str">
        <f>Indicators!D125</f>
        <v>No</v>
      </c>
      <c r="D125" s="64" t="str">
        <f>IF(AK125="Y", IF(Parameters!B$5="Percentile", Identification!AJ125,Identification!AI125), "")</f>
        <v/>
      </c>
      <c r="E125" s="64" t="str">
        <f>IF(AN125="Y", IF(Parameters!B$6="Percentile", AM125, AL125), "")</f>
        <v/>
      </c>
      <c r="F125" s="57" t="str">
        <f t="shared" si="32"/>
        <v/>
      </c>
      <c r="G125" s="64" t="str">
        <f>IF(AND(F125="Y", AS125="Y"), IF(Parameters!B$7="Percentile", AR125,AQ125), "")</f>
        <v/>
      </c>
      <c r="H125" s="57" t="str">
        <f t="shared" si="33"/>
        <v/>
      </c>
      <c r="I125" s="64" t="str">
        <f>IF(AND(H125="Y", AW125="Y"), IF(Parameters!B$7="Percentile", AV125,AU125), "")</f>
        <v/>
      </c>
      <c r="J125" s="65" t="str">
        <f t="shared" si="34"/>
        <v/>
      </c>
      <c r="K125" s="57" t="str">
        <f t="shared" si="35"/>
        <v>No</v>
      </c>
      <c r="L125" s="87">
        <f t="shared" si="36"/>
        <v>3</v>
      </c>
      <c r="M125" s="57" t="str">
        <f>Identification!BI125</f>
        <v>Y</v>
      </c>
      <c r="N125" s="87" t="str">
        <f t="shared" si="37"/>
        <v/>
      </c>
      <c r="O125" s="88" t="str">
        <f t="shared" si="38"/>
        <v>N</v>
      </c>
      <c r="P125" s="57" t="str">
        <f t="shared" si="39"/>
        <v/>
      </c>
      <c r="Q125" s="57" t="str">
        <f t="shared" si="40"/>
        <v/>
      </c>
      <c r="R125" s="57" t="str">
        <f t="shared" si="41"/>
        <v>No</v>
      </c>
      <c r="S125" s="57" t="str">
        <f t="shared" si="42"/>
        <v/>
      </c>
      <c r="T125" s="57" t="str">
        <f t="shared" si="43"/>
        <v>N</v>
      </c>
      <c r="U125" s="57" t="str">
        <f t="shared" si="44"/>
        <v/>
      </c>
      <c r="V125" s="88" t="str">
        <f t="shared" si="45"/>
        <v/>
      </c>
      <c r="W125" s="57" t="str">
        <f t="shared" si="46"/>
        <v/>
      </c>
      <c r="X125" s="91" t="str">
        <f t="shared" si="47"/>
        <v/>
      </c>
      <c r="Y125" s="58" t="str">
        <f t="shared" si="48"/>
        <v>No</v>
      </c>
      <c r="AA125" s="29" t="str">
        <f t="shared" si="49"/>
        <v/>
      </c>
      <c r="AB125" s="29" t="str">
        <f t="shared" si="50"/>
        <v/>
      </c>
      <c r="AC125" s="29" t="str">
        <f t="shared" si="51"/>
        <v/>
      </c>
      <c r="AE125" s="29" t="str">
        <f t="shared" si="52"/>
        <v>No</v>
      </c>
      <c r="AF125" s="29" t="str">
        <f t="shared" si="53"/>
        <v>No</v>
      </c>
      <c r="AG125" s="29" t="str">
        <f t="shared" si="54"/>
        <v>No</v>
      </c>
      <c r="AI125" s="33" t="str">
        <f>IF(C125="Yes",IF(Indicators!E125&lt;&gt;"", Indicators!E125,""),"")</f>
        <v/>
      </c>
      <c r="AJ125" s="33" t="str">
        <f t="shared" si="55"/>
        <v/>
      </c>
      <c r="AK125" s="62" t="str">
        <f>IF(Parameters!B$5="Percentile", IF(AJ125&lt;Parameters!C$5, "Y", "N"), IF(AI125&lt;Parameters!C$5, "Y", "N"))</f>
        <v>N</v>
      </c>
      <c r="AL125" s="33" t="str">
        <f>IF(C125="Yes", IF(Indicators!W125&lt;&gt;"", Indicators!W125, ""),"")</f>
        <v/>
      </c>
      <c r="AM125" s="33" t="str">
        <f t="shared" si="56"/>
        <v/>
      </c>
      <c r="AN125" s="33" t="str">
        <f>IF(AL125&lt;&gt;"", IF(Parameters!B$6="Percentile", IF(AM125&lt;Parameters!C$6, "Y", "N"), IF(AL125&lt;Parameters!C$6, "Y", "N")),"")</f>
        <v/>
      </c>
      <c r="AO125" s="47" t="str">
        <f t="shared" si="57"/>
        <v>N</v>
      </c>
      <c r="AQ125" s="33" t="str">
        <f>IF(C125="Yes", IF(Indicators!N125&lt;&gt;"", Indicators!N125,""),"")</f>
        <v/>
      </c>
      <c r="AR125" s="33" t="str">
        <f t="shared" si="58"/>
        <v/>
      </c>
      <c r="AS125" s="48" t="str">
        <f>IF(Parameters!B$7="Percentile", IF(AR125&lt;Parameters!C$7, "Y", "N"), IF(AQ125&lt;Parameters!C$7, "Y", "N"))</f>
        <v>N</v>
      </c>
      <c r="AU125" s="33" t="str">
        <f>IF(C125="Yes", IF(Indicators!X125&lt;&gt;"", Indicators!X125,""),"")</f>
        <v/>
      </c>
      <c r="AV125" s="33" t="str">
        <f t="shared" si="59"/>
        <v/>
      </c>
      <c r="AW125" s="48" t="str">
        <f>IF(Parameters!B$8="Percentile", IF(AV125&lt;Parameters!C$8, "Y", "N"), IF(AU125&gt;Parameters!C$8, "Y", "N"))</f>
        <v>N</v>
      </c>
      <c r="AY125" s="71" t="str">
        <f>IF(Indicators!F125&lt;&gt;"", IF(Indicators!F125&lt;Parameters!F$5, "Y", "N"), "")</f>
        <v>Y</v>
      </c>
      <c r="AZ125" s="71" t="str">
        <f>IF(Indicators!G125&lt;&gt;"", IF(Indicators!G125&lt;Parameters!G$5, "Y", "N"), "")</f>
        <v>Y</v>
      </c>
      <c r="BA125" s="71" t="str">
        <f>IF(Indicators!H125&lt;&gt;"", IF(Indicators!H125&lt;Parameters!H$5, "Y", "N"), "")</f>
        <v/>
      </c>
      <c r="BB125" s="71" t="str">
        <f>IF(Indicators!I125&lt;&gt;"", IF(Indicators!I125&lt;Parameters!I$5, "Y", "N"), "")</f>
        <v/>
      </c>
      <c r="BC125" s="71" t="str">
        <f>IF(Indicators!J125&lt;&gt;"", IF(Indicators!J125&lt;Parameters!J$5, "Y", "N"), "")</f>
        <v/>
      </c>
      <c r="BD125" s="71" t="str">
        <f>IF(Indicators!K125&lt;&gt;"", IF(Indicators!K125&lt;Parameters!K$5, "Y", "N"), "")</f>
        <v/>
      </c>
      <c r="BE125" s="71" t="str">
        <f>IF(Indicators!L125&lt;&gt;"", IF(Indicators!L125&lt;Parameters!L$5, "Y", "N"), "")</f>
        <v>N</v>
      </c>
      <c r="BF125" s="71" t="str">
        <f>IF(Indicators!M125&lt;&gt;"", IF(Indicators!M125&lt;Parameters!M$5, "Y", "N"), "")</f>
        <v>Y</v>
      </c>
      <c r="BG125" s="29" t="str">
        <f>IF(Indicators!Q125&lt;&gt;"", IF(Indicators!Q125&lt;Parameters!H$6, "Y", "N"), "")</f>
        <v/>
      </c>
      <c r="BH125" s="29">
        <f t="shared" si="60"/>
        <v>3</v>
      </c>
      <c r="BI125" s="47" t="str">
        <f>IF(K125="No",IF(BH125&gt;=Parameters!C$12, "Y", "N"), "")</f>
        <v>Y</v>
      </c>
      <c r="BK125" s="78">
        <f>IF(AND($BI125="Y", Indicators!O125&lt;&gt;""), _xlfn.PERCENTRANK.EXC(Indicators!O$2:O$210, Indicators!O125)*100, "")</f>
        <v>60.4</v>
      </c>
      <c r="BL125" s="78">
        <f>IF(AND($BI125="Y", Indicators!P125&lt;&gt;""), _xlfn.PERCENTRANK.EXC(Indicators!P$2:P$210, Indicators!P125)*100, "")</f>
        <v>40.9</v>
      </c>
      <c r="BM125" s="78" t="str">
        <f>IF(AND($BI125="Y", Indicators!Q125&lt;&gt;""), _xlfn.PERCENTRANK.EXC(Indicators!Q$2:Q$210, Indicators!Q125)*100, "")</f>
        <v/>
      </c>
      <c r="BN125" s="78" t="str">
        <f>IF(AND($BI125="Y", Indicators!R125&lt;&gt;""), _xlfn.PERCENTRANK.EXC(Indicators!R$2:R$210, Indicators!R125)*100, "")</f>
        <v/>
      </c>
      <c r="BO125" s="78" t="str">
        <f>IF(AND($BI125="Y", Indicators!S125&lt;&gt;""), _xlfn.PERCENTRANK.EXC(Indicators!S$2:S$210, Indicators!S125)*100, "")</f>
        <v/>
      </c>
      <c r="BP125" s="78" t="str">
        <f>IF(AND($BI125="Y", Indicators!T125&lt;&gt;""), _xlfn.PERCENTRANK.EXC(Indicators!T$2:T$210, Indicators!T125)*100, "")</f>
        <v/>
      </c>
      <c r="BQ125" s="78" t="str">
        <f>IF(AND($BI125="Y", Indicators!U125&lt;&gt;""), _xlfn.PERCENTRANK.EXC(Indicators!U$2:U$210, Indicators!U125)*100, "")</f>
        <v/>
      </c>
      <c r="BR125" s="78">
        <f>IF(AND($BI125="Y", Indicators!V125&lt;&gt;""), _xlfn.PERCENTRANK.EXC(Indicators!V$2:V$210, Indicators!V125)*100, "")</f>
        <v>62.1</v>
      </c>
      <c r="BS125" s="81">
        <f t="shared" si="61"/>
        <v>0</v>
      </c>
      <c r="BT125" s="84" t="str">
        <f>IF(BI125="Y", IF(BS125&gt;=Parameters!C$13, "Y", "N"), "")</f>
        <v>N</v>
      </c>
      <c r="BU125" s="29"/>
      <c r="BV125" s="33" t="str">
        <f>IF(BT125="Y", Indicators!X125, "")</f>
        <v/>
      </c>
      <c r="BW125" s="47" t="str">
        <f>IF(BV125&lt;&gt;"", IF(BV125&gt;Parameters!C$14,"Y", "N"), "")</f>
        <v/>
      </c>
      <c r="BY125" s="72" t="str">
        <f>IF(Indicators!F125&lt;&gt;"", IF(Indicators!F125&lt;Parameters!F$18, "Y", "N"), "")</f>
        <v>N</v>
      </c>
      <c r="BZ125" s="72" t="str">
        <f>IF(Indicators!G125&lt;&gt;"", IF(Indicators!G125&lt;Parameters!G$18, "Y", "N"), "")</f>
        <v>Y</v>
      </c>
      <c r="CA125" s="72" t="str">
        <f>IF(Indicators!H125&lt;&gt;"", IF(Indicators!H125&lt;Parameters!H$18, "Y", "N"), "")</f>
        <v/>
      </c>
      <c r="CB125" s="72" t="str">
        <f>IF(Indicators!I125&lt;&gt;"", IF(Indicators!I125&lt;Parameters!I$18, "Y", "N"), "")</f>
        <v/>
      </c>
      <c r="CC125" s="72" t="str">
        <f>IF(Indicators!J125&lt;&gt;"", IF(Indicators!J125&lt;Parameters!J$18, "Y", "N"), "")</f>
        <v/>
      </c>
      <c r="CD125" s="72" t="str">
        <f>IF(Indicators!K125&lt;&gt;"", IF(Indicators!K125&lt;Parameters!K$18, "Y", "N"), "")</f>
        <v/>
      </c>
      <c r="CE125" s="72" t="str">
        <f>IF(Indicators!L125&lt;&gt;"", IF(Indicators!L125&lt;Parameters!L$18, "Y", "N"), "")</f>
        <v>N</v>
      </c>
      <c r="CF125" s="72" t="str">
        <f>IF(Indicators!M125&lt;&gt;"", IF(Indicators!M125&lt;Parameters!M$18, "Y", "N"), "")</f>
        <v>N</v>
      </c>
      <c r="CG125" s="29" t="str">
        <f>IF(Indicators!Q125&lt;&gt;"", IF(Indicators!Q125&lt;Parameters!H$19, "Y", "N"), "")</f>
        <v/>
      </c>
      <c r="CH125" s="29">
        <f t="shared" si="62"/>
        <v>1</v>
      </c>
      <c r="CI125" s="47" t="str">
        <f>IF(AND(K125="No",R125="No"),IF(CH125&gt;=Parameters!C$18, "Y", "N"), "")</f>
        <v>N</v>
      </c>
      <c r="CJ125" s="29"/>
      <c r="CK125" s="29" t="str">
        <f>IF(AND($CI125="Y", Indicators!O125&lt;&gt;""), IF(Indicators!O125&lt;Parameters!F$20, "Y", "N"),"")</f>
        <v/>
      </c>
      <c r="CL125" s="29" t="str">
        <f>IF(AND($CI125="Y", Indicators!P125&lt;&gt;""), IF(Indicators!P125&lt;Parameters!G$20, "Y", "N"),"")</f>
        <v/>
      </c>
      <c r="CM125" s="29" t="str">
        <f>IF(AND($CI125="Y", Indicators!Q125&lt;&gt;""), IF(Indicators!Q125&lt;Parameters!H$20, "Y", "N"),"")</f>
        <v/>
      </c>
      <c r="CN125" s="29" t="str">
        <f>IF(AND($CI125="Y", Indicators!R125&lt;&gt;""), IF(Indicators!R125&lt;Parameters!I$20, "Y", "N"),"")</f>
        <v/>
      </c>
      <c r="CO125" s="29" t="str">
        <f>IF(AND($CI125="Y", Indicators!S125&lt;&gt;""), IF(Indicators!S125&lt;Parameters!J$20, "Y", "N"),"")</f>
        <v/>
      </c>
      <c r="CP125" s="29" t="str">
        <f>IF(AND($CI125="Y", Indicators!T125&lt;&gt;""), IF(Indicators!T125&lt;Parameters!K$20, "Y", "N"),"")</f>
        <v/>
      </c>
      <c r="CQ125" s="29" t="str">
        <f>IF(AND($CI125="Y", Indicators!U125&lt;&gt;""), IF(Indicators!U125&lt;Parameters!L$20, "Y", "N"),"")</f>
        <v/>
      </c>
      <c r="CR125" s="29" t="str">
        <f>IF(AND($CI125="Y", Indicators!V125&lt;&gt;""), IF(Indicators!V125&lt;Parameters!M$20, "Y", "N"),"")</f>
        <v/>
      </c>
      <c r="CS125" s="81" t="str">
        <f t="shared" si="63"/>
        <v/>
      </c>
      <c r="CT125" s="84" t="str">
        <f>IF(CI125="Y", IF(CS125&gt;=Parameters!C$19, "Y", "N"), "")</f>
        <v/>
      </c>
      <c r="CU125" s="29" t="str">
        <f>IF($H125="Yes",#REF!, "")</f>
        <v/>
      </c>
      <c r="CV125" s="78" t="str">
        <f>IF(CT125="Y", Indicators!X125, "")</f>
        <v/>
      </c>
      <c r="CW125" s="34" t="str">
        <f>IF(CV125&lt;&gt;"",IF(CV125&gt;Parameters!C144,"Y","N"), "")</f>
        <v/>
      </c>
      <c r="CY125" s="33" t="str">
        <f>IF($K125="Yes", IF(Indicators!F125&lt;&gt;"", Indicators!F125, ""), "")</f>
        <v/>
      </c>
      <c r="CZ125" s="33" t="str">
        <f>IF($K125="Yes", IF(Indicators!G125&lt;&gt;"", Indicators!G125, ""), "")</f>
        <v/>
      </c>
      <c r="DA125" s="33" t="str">
        <f>IF($K125="Yes", IF(Indicators!H125&lt;&gt;"", Indicators!H125, ""), "")</f>
        <v/>
      </c>
      <c r="DB125" s="33" t="str">
        <f>IF($K125="Yes", IF(Indicators!I125&lt;&gt;"", Indicators!I125, ""), "")</f>
        <v/>
      </c>
      <c r="DC125" s="33" t="str">
        <f>IF($K125="Yes", IF(Indicators!J125&lt;&gt;"", Indicators!J125, ""), "")</f>
        <v/>
      </c>
      <c r="DD125" s="33" t="str">
        <f>IF($K125="Yes", IF(Indicators!K125&lt;&gt;"", Indicators!K125, ""), "")</f>
        <v/>
      </c>
      <c r="DE125" s="33" t="str">
        <f>IF($K125="Yes", IF(Indicators!L125&lt;&gt;"", Indicators!L125, ""), "")</f>
        <v/>
      </c>
      <c r="DF125" s="33" t="str">
        <f>IF($K125="Yes", IF(Indicators!M125&lt;&gt;"", Indicators!M125, ""), "")</f>
        <v/>
      </c>
      <c r="DH125" s="33" t="str">
        <f>IF($K125="Yes", IF(Indicators!W125&lt;&gt;"", Indicators!W125, ""), "")</f>
        <v/>
      </c>
      <c r="DJ125" s="33" t="str">
        <f>IF($K125="Yes", IF(Indicators!O125&lt;&gt;"", Indicators!O125, ""), "")</f>
        <v/>
      </c>
      <c r="DK125" s="33" t="str">
        <f>IF($K125="Yes", IF(Indicators!P125&lt;&gt;"", Indicators!P125, ""), "")</f>
        <v/>
      </c>
      <c r="DL125" s="33" t="str">
        <f>IF($K125="Yes", IF(Indicators!Q125&lt;&gt;"", Indicators!Q125, ""), "")</f>
        <v/>
      </c>
      <c r="DM125" s="33" t="str">
        <f>IF($K125="Yes", IF(Indicators!R125&lt;&gt;"", Indicators!R125, ""), "")</f>
        <v/>
      </c>
      <c r="DN125" s="33" t="str">
        <f>IF($K125="Yes", IF(Indicators!S125&lt;&gt;"", Indicators!S125, ""), "")</f>
        <v/>
      </c>
      <c r="DO125" s="33" t="str">
        <f>IF($K125="Yes", IF(Indicators!T125&lt;&gt;"", Indicators!T125, ""), "")</f>
        <v/>
      </c>
      <c r="DP125" s="33" t="str">
        <f>IF($K125="Yes", IF(Indicators!U125&lt;&gt;"", Indicators!U125, ""), "")</f>
        <v/>
      </c>
      <c r="DQ125" s="33" t="str">
        <f>IF($K125="Yes", IF(Indicators!V125&lt;&gt;"", Indicators!V125, ""), "")</f>
        <v/>
      </c>
      <c r="DS125" s="29" t="str">
        <f>IF($K125="Yes", IF(Indicators!X125&lt;&gt;"", Indicators!X125, ""), "")</f>
        <v/>
      </c>
    </row>
    <row r="126" spans="1:123" x14ac:dyDescent="0.25">
      <c r="A126" s="56" t="str">
        <f>Indicators!A126</f>
        <v>District1029</v>
      </c>
      <c r="B126" s="56" t="str">
        <f>Indicators!B126</f>
        <v>School 1</v>
      </c>
      <c r="C126" s="57" t="str">
        <f>Indicators!D126</f>
        <v>Yes</v>
      </c>
      <c r="D126" s="64">
        <f>IF(AK126="Y", IF(Parameters!B$5="Percentile", Identification!AJ126,Identification!AI126), "")</f>
        <v>49.315068500000002</v>
      </c>
      <c r="E126" s="64" t="str">
        <f>IF(AN126="Y", IF(Parameters!B$6="Percentile", AM126, AL126), "")</f>
        <v/>
      </c>
      <c r="F126" s="57" t="str">
        <f t="shared" si="32"/>
        <v>Y</v>
      </c>
      <c r="G126" s="64" t="str">
        <f>IF(AND(F126="Y", AS126="Y"), IF(Parameters!B$7="Percentile", AR126,AQ126), "")</f>
        <v/>
      </c>
      <c r="H126" s="57" t="str">
        <f t="shared" si="33"/>
        <v>N</v>
      </c>
      <c r="I126" s="64" t="str">
        <f>IF(AND(H126="Y", AW126="Y"), IF(Parameters!B$7="Percentile", AV126,AU126), "")</f>
        <v/>
      </c>
      <c r="J126" s="65" t="str">
        <f t="shared" si="34"/>
        <v/>
      </c>
      <c r="K126" s="57" t="str">
        <f t="shared" si="35"/>
        <v>No</v>
      </c>
      <c r="L126" s="87" t="str">
        <f t="shared" si="36"/>
        <v/>
      </c>
      <c r="M126" s="57" t="str">
        <f>Identification!BI126</f>
        <v>N</v>
      </c>
      <c r="N126" s="87" t="str">
        <f t="shared" si="37"/>
        <v/>
      </c>
      <c r="O126" s="88" t="str">
        <f t="shared" si="38"/>
        <v/>
      </c>
      <c r="P126" s="57" t="str">
        <f t="shared" si="39"/>
        <v/>
      </c>
      <c r="Q126" s="57" t="str">
        <f t="shared" si="40"/>
        <v/>
      </c>
      <c r="R126" s="57" t="str">
        <f t="shared" si="41"/>
        <v>No</v>
      </c>
      <c r="S126" s="57" t="str">
        <f t="shared" si="42"/>
        <v/>
      </c>
      <c r="T126" s="57" t="str">
        <f t="shared" si="43"/>
        <v>N</v>
      </c>
      <c r="U126" s="57" t="str">
        <f t="shared" si="44"/>
        <v/>
      </c>
      <c r="V126" s="88" t="str">
        <f t="shared" si="45"/>
        <v/>
      </c>
      <c r="W126" s="57" t="str">
        <f t="shared" si="46"/>
        <v/>
      </c>
      <c r="X126" s="91" t="str">
        <f t="shared" si="47"/>
        <v/>
      </c>
      <c r="Y126" s="58" t="str">
        <f t="shared" si="48"/>
        <v>No</v>
      </c>
      <c r="AA126" s="29" t="str">
        <f t="shared" si="49"/>
        <v>No</v>
      </c>
      <c r="AB126" s="29" t="str">
        <f t="shared" si="50"/>
        <v>No</v>
      </c>
      <c r="AC126" s="29" t="str">
        <f t="shared" si="51"/>
        <v>No</v>
      </c>
      <c r="AE126" s="29" t="str">
        <f t="shared" si="52"/>
        <v/>
      </c>
      <c r="AF126" s="29" t="str">
        <f t="shared" si="53"/>
        <v/>
      </c>
      <c r="AG126" s="29" t="str">
        <f t="shared" si="54"/>
        <v/>
      </c>
      <c r="AI126" s="33">
        <f>IF(C126="Yes",IF(Indicators!E126&lt;&gt;"", Indicators!E126,""),"")</f>
        <v>49.315068500000002</v>
      </c>
      <c r="AJ126" s="33">
        <f t="shared" si="55"/>
        <v>62.5</v>
      </c>
      <c r="AK126" s="62" t="str">
        <f>IF(Parameters!B$5="Percentile", IF(AJ126&lt;Parameters!C$5, "Y", "N"), IF(AI126&lt;Parameters!C$5, "Y", "N"))</f>
        <v>Y</v>
      </c>
      <c r="AL126" s="33" t="str">
        <f>IF(C126="Yes", IF(Indicators!W126&lt;&gt;"", Indicators!W126, ""),"")</f>
        <v/>
      </c>
      <c r="AM126" s="33" t="str">
        <f t="shared" si="56"/>
        <v/>
      </c>
      <c r="AN126" s="33" t="str">
        <f>IF(AL126&lt;&gt;"", IF(Parameters!B$6="Percentile", IF(AM126&lt;Parameters!C$6, "Y", "N"), IF(AL126&lt;Parameters!C$6, "Y", "N")),"")</f>
        <v/>
      </c>
      <c r="AO126" s="47" t="str">
        <f t="shared" si="57"/>
        <v>Y</v>
      </c>
      <c r="AQ126" s="33">
        <f>IF(C126="Yes", IF(Indicators!N126&lt;&gt;"", Indicators!N126,""),"")</f>
        <v>124.5614035</v>
      </c>
      <c r="AR126" s="33">
        <f t="shared" si="58"/>
        <v>80.800000000000011</v>
      </c>
      <c r="AS126" s="48" t="str">
        <f>IF(Parameters!B$7="Percentile", IF(AR126&lt;Parameters!C$7, "Y", "N"), IF(AQ126&lt;Parameters!C$7, "Y", "N"))</f>
        <v>N</v>
      </c>
      <c r="AU126" s="33">
        <f>IF(C126="Yes", IF(Indicators!X126&lt;&gt;"", Indicators!X126,""),"")</f>
        <v>9.84</v>
      </c>
      <c r="AV126" s="33">
        <f t="shared" si="59"/>
        <v>78.599999999999994</v>
      </c>
      <c r="AW126" s="48" t="str">
        <f>IF(Parameters!B$8="Percentile", IF(AV126&lt;Parameters!C$8, "Y", "N"), IF(AU126&gt;Parameters!C$8, "Y", "N"))</f>
        <v>N</v>
      </c>
      <c r="AY126" s="71" t="str">
        <f>IF(Indicators!F126&lt;&gt;"", IF(Indicators!F126&lt;Parameters!F$5, "Y", "N"), "")</f>
        <v>N</v>
      </c>
      <c r="AZ126" s="71" t="str">
        <f>IF(Indicators!G126&lt;&gt;"", IF(Indicators!G126&lt;Parameters!G$5, "Y", "N"), "")</f>
        <v/>
      </c>
      <c r="BA126" s="71" t="str">
        <f>IF(Indicators!H126&lt;&gt;"", IF(Indicators!H126&lt;Parameters!H$5, "Y", "N"), "")</f>
        <v/>
      </c>
      <c r="BB126" s="71" t="str">
        <f>IF(Indicators!I126&lt;&gt;"", IF(Indicators!I126&lt;Parameters!I$5, "Y", "N"), "")</f>
        <v/>
      </c>
      <c r="BC126" s="71" t="str">
        <f>IF(Indicators!J126&lt;&gt;"", IF(Indicators!J126&lt;Parameters!J$5, "Y", "N"), "")</f>
        <v/>
      </c>
      <c r="BD126" s="71" t="str">
        <f>IF(Indicators!K126&lt;&gt;"", IF(Indicators!K126&lt;Parameters!K$5, "Y", "N"), "")</f>
        <v/>
      </c>
      <c r="BE126" s="71" t="str">
        <f>IF(Indicators!L126&lt;&gt;"", IF(Indicators!L126&lt;Parameters!L$5, "Y", "N"), "")</f>
        <v/>
      </c>
      <c r="BF126" s="71" t="str">
        <f>IF(Indicators!M126&lt;&gt;"", IF(Indicators!M126&lt;Parameters!M$5, "Y", "N"), "")</f>
        <v>Y</v>
      </c>
      <c r="BG126" s="29" t="str">
        <f>IF(Indicators!Q126&lt;&gt;"", IF(Indicators!Q126&lt;Parameters!H$6, "Y", "N"), "")</f>
        <v/>
      </c>
      <c r="BH126" s="29">
        <f t="shared" si="60"/>
        <v>1</v>
      </c>
      <c r="BI126" s="47" t="str">
        <f>IF(K126="No",IF(BH126&gt;=Parameters!C$12, "Y", "N"), "")</f>
        <v>N</v>
      </c>
      <c r="BK126" s="78" t="str">
        <f>IF(AND($BI126="Y", Indicators!O126&lt;&gt;""), _xlfn.PERCENTRANK.EXC(Indicators!O$2:O$210, Indicators!O126)*100, "")</f>
        <v/>
      </c>
      <c r="BL126" s="78" t="str">
        <f>IF(AND($BI126="Y", Indicators!P126&lt;&gt;""), _xlfn.PERCENTRANK.EXC(Indicators!P$2:P$210, Indicators!P126)*100, "")</f>
        <v/>
      </c>
      <c r="BM126" s="78" t="str">
        <f>IF(AND($BI126="Y", Indicators!Q126&lt;&gt;""), _xlfn.PERCENTRANK.EXC(Indicators!Q$2:Q$210, Indicators!Q126)*100, "")</f>
        <v/>
      </c>
      <c r="BN126" s="78" t="str">
        <f>IF(AND($BI126="Y", Indicators!R126&lt;&gt;""), _xlfn.PERCENTRANK.EXC(Indicators!R$2:R$210, Indicators!R126)*100, "")</f>
        <v/>
      </c>
      <c r="BO126" s="78" t="str">
        <f>IF(AND($BI126="Y", Indicators!S126&lt;&gt;""), _xlfn.PERCENTRANK.EXC(Indicators!S$2:S$210, Indicators!S126)*100, "")</f>
        <v/>
      </c>
      <c r="BP126" s="78" t="str">
        <f>IF(AND($BI126="Y", Indicators!T126&lt;&gt;""), _xlfn.PERCENTRANK.EXC(Indicators!T$2:T$210, Indicators!T126)*100, "")</f>
        <v/>
      </c>
      <c r="BQ126" s="78" t="str">
        <f>IF(AND($BI126="Y", Indicators!U126&lt;&gt;""), _xlfn.PERCENTRANK.EXC(Indicators!U$2:U$210, Indicators!U126)*100, "")</f>
        <v/>
      </c>
      <c r="BR126" s="78" t="str">
        <f>IF(AND($BI126="Y", Indicators!V126&lt;&gt;""), _xlfn.PERCENTRANK.EXC(Indicators!V$2:V$210, Indicators!V126)*100, "")</f>
        <v/>
      </c>
      <c r="BS126" s="81" t="str">
        <f t="shared" si="61"/>
        <v/>
      </c>
      <c r="BT126" s="84" t="str">
        <f>IF(BI126="Y", IF(BS126&gt;=Parameters!C$13, "Y", "N"), "")</f>
        <v/>
      </c>
      <c r="BU126" s="29"/>
      <c r="BV126" s="33" t="str">
        <f>IF(BT126="Y", Indicators!X126, "")</f>
        <v/>
      </c>
      <c r="BW126" s="47" t="str">
        <f>IF(BV126&lt;&gt;"", IF(BV126&gt;Parameters!C$14,"Y", "N"), "")</f>
        <v/>
      </c>
      <c r="BY126" s="72" t="str">
        <f>IF(Indicators!F126&lt;&gt;"", IF(Indicators!F126&lt;Parameters!F$18, "Y", "N"), "")</f>
        <v>N</v>
      </c>
      <c r="BZ126" s="72" t="str">
        <f>IF(Indicators!G126&lt;&gt;"", IF(Indicators!G126&lt;Parameters!G$18, "Y", "N"), "")</f>
        <v/>
      </c>
      <c r="CA126" s="72" t="str">
        <f>IF(Indicators!H126&lt;&gt;"", IF(Indicators!H126&lt;Parameters!H$18, "Y", "N"), "")</f>
        <v/>
      </c>
      <c r="CB126" s="72" t="str">
        <f>IF(Indicators!I126&lt;&gt;"", IF(Indicators!I126&lt;Parameters!I$18, "Y", "N"), "")</f>
        <v/>
      </c>
      <c r="CC126" s="72" t="str">
        <f>IF(Indicators!J126&lt;&gt;"", IF(Indicators!J126&lt;Parameters!J$18, "Y", "N"), "")</f>
        <v/>
      </c>
      <c r="CD126" s="72" t="str">
        <f>IF(Indicators!K126&lt;&gt;"", IF(Indicators!K126&lt;Parameters!K$18, "Y", "N"), "")</f>
        <v/>
      </c>
      <c r="CE126" s="72" t="str">
        <f>IF(Indicators!L126&lt;&gt;"", IF(Indicators!L126&lt;Parameters!L$18, "Y", "N"), "")</f>
        <v/>
      </c>
      <c r="CF126" s="72" t="str">
        <f>IF(Indicators!M126&lt;&gt;"", IF(Indicators!M126&lt;Parameters!M$18, "Y", "N"), "")</f>
        <v>N</v>
      </c>
      <c r="CG126" s="29" t="str">
        <f>IF(Indicators!Q126&lt;&gt;"", IF(Indicators!Q126&lt;Parameters!H$19, "Y", "N"), "")</f>
        <v/>
      </c>
      <c r="CH126" s="29">
        <f t="shared" si="62"/>
        <v>0</v>
      </c>
      <c r="CI126" s="47" t="str">
        <f>IF(AND(K126="No",R126="No"),IF(CH126&gt;=Parameters!C$18, "Y", "N"), "")</f>
        <v>N</v>
      </c>
      <c r="CJ126" s="29"/>
      <c r="CK126" s="29" t="str">
        <f>IF(AND($CI126="Y", Indicators!O126&lt;&gt;""), IF(Indicators!O126&lt;Parameters!F$20, "Y", "N"),"")</f>
        <v/>
      </c>
      <c r="CL126" s="29" t="str">
        <f>IF(AND($CI126="Y", Indicators!P126&lt;&gt;""), IF(Indicators!P126&lt;Parameters!G$20, "Y", "N"),"")</f>
        <v/>
      </c>
      <c r="CM126" s="29" t="str">
        <f>IF(AND($CI126="Y", Indicators!Q126&lt;&gt;""), IF(Indicators!Q126&lt;Parameters!H$20, "Y", "N"),"")</f>
        <v/>
      </c>
      <c r="CN126" s="29" t="str">
        <f>IF(AND($CI126="Y", Indicators!R126&lt;&gt;""), IF(Indicators!R126&lt;Parameters!I$20, "Y", "N"),"")</f>
        <v/>
      </c>
      <c r="CO126" s="29" t="str">
        <f>IF(AND($CI126="Y", Indicators!S126&lt;&gt;""), IF(Indicators!S126&lt;Parameters!J$20, "Y", "N"),"")</f>
        <v/>
      </c>
      <c r="CP126" s="29" t="str">
        <f>IF(AND($CI126="Y", Indicators!T126&lt;&gt;""), IF(Indicators!T126&lt;Parameters!K$20, "Y", "N"),"")</f>
        <v/>
      </c>
      <c r="CQ126" s="29" t="str">
        <f>IF(AND($CI126="Y", Indicators!U126&lt;&gt;""), IF(Indicators!U126&lt;Parameters!L$20, "Y", "N"),"")</f>
        <v/>
      </c>
      <c r="CR126" s="29" t="str">
        <f>IF(AND($CI126="Y", Indicators!V126&lt;&gt;""), IF(Indicators!V126&lt;Parameters!M$20, "Y", "N"),"")</f>
        <v/>
      </c>
      <c r="CS126" s="81" t="str">
        <f t="shared" si="63"/>
        <v/>
      </c>
      <c r="CT126" s="84" t="str">
        <f>IF(CI126="Y", IF(CS126&gt;=Parameters!C$19, "Y", "N"), "")</f>
        <v/>
      </c>
      <c r="CU126" s="29" t="str">
        <f>IF($H126="Yes",#REF!, "")</f>
        <v/>
      </c>
      <c r="CV126" s="78" t="str">
        <f>IF(CT126="Y", Indicators!X126, "")</f>
        <v/>
      </c>
      <c r="CW126" s="34" t="str">
        <f>IF(CV126&lt;&gt;"",IF(CV126&gt;Parameters!C145,"Y","N"), "")</f>
        <v/>
      </c>
      <c r="CY126" s="33" t="str">
        <f>IF($K126="Yes", IF(Indicators!F126&lt;&gt;"", Indicators!F126, ""), "")</f>
        <v/>
      </c>
      <c r="CZ126" s="33" t="str">
        <f>IF($K126="Yes", IF(Indicators!G126&lt;&gt;"", Indicators!G126, ""), "")</f>
        <v/>
      </c>
      <c r="DA126" s="33" t="str">
        <f>IF($K126="Yes", IF(Indicators!H126&lt;&gt;"", Indicators!H126, ""), "")</f>
        <v/>
      </c>
      <c r="DB126" s="33" t="str">
        <f>IF($K126="Yes", IF(Indicators!I126&lt;&gt;"", Indicators!I126, ""), "")</f>
        <v/>
      </c>
      <c r="DC126" s="33" t="str">
        <f>IF($K126="Yes", IF(Indicators!J126&lt;&gt;"", Indicators!J126, ""), "")</f>
        <v/>
      </c>
      <c r="DD126" s="33" t="str">
        <f>IF($K126="Yes", IF(Indicators!K126&lt;&gt;"", Indicators!K126, ""), "")</f>
        <v/>
      </c>
      <c r="DE126" s="33" t="str">
        <f>IF($K126="Yes", IF(Indicators!L126&lt;&gt;"", Indicators!L126, ""), "")</f>
        <v/>
      </c>
      <c r="DF126" s="33" t="str">
        <f>IF($K126="Yes", IF(Indicators!M126&lt;&gt;"", Indicators!M126, ""), "")</f>
        <v/>
      </c>
      <c r="DH126" s="33" t="str">
        <f>IF($K126="Yes", IF(Indicators!W126&lt;&gt;"", Indicators!W126, ""), "")</f>
        <v/>
      </c>
      <c r="DJ126" s="33" t="str">
        <f>IF($K126="Yes", IF(Indicators!O126&lt;&gt;"", Indicators!O126, ""), "")</f>
        <v/>
      </c>
      <c r="DK126" s="33" t="str">
        <f>IF($K126="Yes", IF(Indicators!P126&lt;&gt;"", Indicators!P126, ""), "")</f>
        <v/>
      </c>
      <c r="DL126" s="33" t="str">
        <f>IF($K126="Yes", IF(Indicators!Q126&lt;&gt;"", Indicators!Q126, ""), "")</f>
        <v/>
      </c>
      <c r="DM126" s="33" t="str">
        <f>IF($K126="Yes", IF(Indicators!R126&lt;&gt;"", Indicators!R126, ""), "")</f>
        <v/>
      </c>
      <c r="DN126" s="33" t="str">
        <f>IF($K126="Yes", IF(Indicators!S126&lt;&gt;"", Indicators!S126, ""), "")</f>
        <v/>
      </c>
      <c r="DO126" s="33" t="str">
        <f>IF($K126="Yes", IF(Indicators!T126&lt;&gt;"", Indicators!T126, ""), "")</f>
        <v/>
      </c>
      <c r="DP126" s="33" t="str">
        <f>IF($K126="Yes", IF(Indicators!U126&lt;&gt;"", Indicators!U126, ""), "")</f>
        <v/>
      </c>
      <c r="DQ126" s="33" t="str">
        <f>IF($K126="Yes", IF(Indicators!V126&lt;&gt;"", Indicators!V126, ""), "")</f>
        <v/>
      </c>
      <c r="DS126" s="29" t="str">
        <f>IF($K126="Yes", IF(Indicators!X126&lt;&gt;"", Indicators!X126, ""), "")</f>
        <v/>
      </c>
    </row>
    <row r="127" spans="1:123" x14ac:dyDescent="0.25">
      <c r="A127" s="56" t="str">
        <f>Indicators!A127</f>
        <v>District1029</v>
      </c>
      <c r="B127" s="56" t="str">
        <f>Indicators!B127</f>
        <v>School 2</v>
      </c>
      <c r="C127" s="57" t="str">
        <f>Indicators!D127</f>
        <v>Yes</v>
      </c>
      <c r="D127" s="64">
        <f>IF(AK127="Y", IF(Parameters!B$5="Percentile", Identification!AJ127,Identification!AI127), "")</f>
        <v>46.0743802</v>
      </c>
      <c r="E127" s="64" t="str">
        <f>IF(AN127="Y", IF(Parameters!B$6="Percentile", AM127, AL127), "")</f>
        <v/>
      </c>
      <c r="F127" s="57" t="str">
        <f t="shared" si="32"/>
        <v>Y</v>
      </c>
      <c r="G127" s="64" t="str">
        <f>IF(AND(F127="Y", AS127="Y"), IF(Parameters!B$7="Percentile", AR127,AQ127), "")</f>
        <v/>
      </c>
      <c r="H127" s="57" t="str">
        <f t="shared" si="33"/>
        <v>N</v>
      </c>
      <c r="I127" s="64" t="str">
        <f>IF(AND(H127="Y", AW127="Y"), IF(Parameters!B$7="Percentile", AV127,AU127), "")</f>
        <v/>
      </c>
      <c r="J127" s="65" t="str">
        <f t="shared" si="34"/>
        <v/>
      </c>
      <c r="K127" s="57" t="str">
        <f t="shared" si="35"/>
        <v>No</v>
      </c>
      <c r="L127" s="87">
        <f t="shared" si="36"/>
        <v>4</v>
      </c>
      <c r="M127" s="57" t="str">
        <f>Identification!BI127</f>
        <v>Y</v>
      </c>
      <c r="N127" s="87" t="str">
        <f t="shared" si="37"/>
        <v/>
      </c>
      <c r="O127" s="88" t="str">
        <f t="shared" si="38"/>
        <v>N</v>
      </c>
      <c r="P127" s="57" t="str">
        <f t="shared" si="39"/>
        <v/>
      </c>
      <c r="Q127" s="57" t="str">
        <f t="shared" si="40"/>
        <v/>
      </c>
      <c r="R127" s="57" t="str">
        <f t="shared" si="41"/>
        <v>No</v>
      </c>
      <c r="S127" s="57" t="str">
        <f t="shared" si="42"/>
        <v/>
      </c>
      <c r="T127" s="57" t="str">
        <f t="shared" si="43"/>
        <v>N</v>
      </c>
      <c r="U127" s="57" t="str">
        <f t="shared" si="44"/>
        <v/>
      </c>
      <c r="V127" s="88" t="str">
        <f t="shared" si="45"/>
        <v/>
      </c>
      <c r="W127" s="57" t="str">
        <f t="shared" si="46"/>
        <v/>
      </c>
      <c r="X127" s="91" t="str">
        <f t="shared" si="47"/>
        <v/>
      </c>
      <c r="Y127" s="58" t="str">
        <f t="shared" si="48"/>
        <v>No</v>
      </c>
      <c r="AA127" s="29" t="str">
        <f t="shared" si="49"/>
        <v>No</v>
      </c>
      <c r="AB127" s="29" t="str">
        <f t="shared" si="50"/>
        <v>No</v>
      </c>
      <c r="AC127" s="29" t="str">
        <f t="shared" si="51"/>
        <v>No</v>
      </c>
      <c r="AE127" s="29" t="str">
        <f t="shared" si="52"/>
        <v/>
      </c>
      <c r="AF127" s="29" t="str">
        <f t="shared" si="53"/>
        <v/>
      </c>
      <c r="AG127" s="29" t="str">
        <f t="shared" si="54"/>
        <v/>
      </c>
      <c r="AI127" s="33">
        <f>IF(C127="Yes",IF(Indicators!E127&lt;&gt;"", Indicators!E127,""),"")</f>
        <v>46.0743802</v>
      </c>
      <c r="AJ127" s="33">
        <f t="shared" si="55"/>
        <v>53.7</v>
      </c>
      <c r="AK127" s="62" t="str">
        <f>IF(Parameters!B$5="Percentile", IF(AJ127&lt;Parameters!C$5, "Y", "N"), IF(AI127&lt;Parameters!C$5, "Y", "N"))</f>
        <v>Y</v>
      </c>
      <c r="AL127" s="33" t="str">
        <f>IF(C127="Yes", IF(Indicators!W127&lt;&gt;"", Indicators!W127, ""),"")</f>
        <v/>
      </c>
      <c r="AM127" s="33" t="str">
        <f t="shared" si="56"/>
        <v/>
      </c>
      <c r="AN127" s="33" t="str">
        <f>IF(AL127&lt;&gt;"", IF(Parameters!B$6="Percentile", IF(AM127&lt;Parameters!C$6, "Y", "N"), IF(AL127&lt;Parameters!C$6, "Y", "N")),"")</f>
        <v/>
      </c>
      <c r="AO127" s="47" t="str">
        <f t="shared" si="57"/>
        <v>Y</v>
      </c>
      <c r="AQ127" s="33">
        <f>IF(C127="Yes", IF(Indicators!N127&lt;&gt;"", Indicators!N127,""),"")</f>
        <v>105.3167421</v>
      </c>
      <c r="AR127" s="33">
        <f t="shared" si="58"/>
        <v>34.200000000000003</v>
      </c>
      <c r="AS127" s="48" t="str">
        <f>IF(Parameters!B$7="Percentile", IF(AR127&lt;Parameters!C$7, "Y", "N"), IF(AQ127&lt;Parameters!C$7, "Y", "N"))</f>
        <v>N</v>
      </c>
      <c r="AU127" s="33">
        <f>IF(C127="Yes", IF(Indicators!X127&lt;&gt;"", Indicators!X127,""),"")</f>
        <v>11.68</v>
      </c>
      <c r="AV127" s="33">
        <f t="shared" si="59"/>
        <v>64.5</v>
      </c>
      <c r="AW127" s="48" t="str">
        <f>IF(Parameters!B$8="Percentile", IF(AV127&lt;Parameters!C$8, "Y", "N"), IF(AU127&gt;Parameters!C$8, "Y", "N"))</f>
        <v>N</v>
      </c>
      <c r="AY127" s="71" t="str">
        <f>IF(Indicators!F127&lt;&gt;"", IF(Indicators!F127&lt;Parameters!F$5, "Y", "N"), "")</f>
        <v>Y</v>
      </c>
      <c r="AZ127" s="71" t="str">
        <f>IF(Indicators!G127&lt;&gt;"", IF(Indicators!G127&lt;Parameters!G$5, "Y", "N"), "")</f>
        <v>Y</v>
      </c>
      <c r="BA127" s="71" t="str">
        <f>IF(Indicators!H127&lt;&gt;"", IF(Indicators!H127&lt;Parameters!H$5, "Y", "N"), "")</f>
        <v/>
      </c>
      <c r="BB127" s="71" t="str">
        <f>IF(Indicators!I127&lt;&gt;"", IF(Indicators!I127&lt;Parameters!I$5, "Y", "N"), "")</f>
        <v/>
      </c>
      <c r="BC127" s="71" t="str">
        <f>IF(Indicators!J127&lt;&gt;"", IF(Indicators!J127&lt;Parameters!J$5, "Y", "N"), "")</f>
        <v/>
      </c>
      <c r="BD127" s="71" t="str">
        <f>IF(Indicators!K127&lt;&gt;"", IF(Indicators!K127&lt;Parameters!K$5, "Y", "N"), "")</f>
        <v/>
      </c>
      <c r="BE127" s="71" t="str">
        <f>IF(Indicators!L127&lt;&gt;"", IF(Indicators!L127&lt;Parameters!L$5, "Y", "N"), "")</f>
        <v>Y</v>
      </c>
      <c r="BF127" s="71" t="str">
        <f>IF(Indicators!M127&lt;&gt;"", IF(Indicators!M127&lt;Parameters!M$5, "Y", "N"), "")</f>
        <v>Y</v>
      </c>
      <c r="BG127" s="29" t="str">
        <f>IF(Indicators!Q127&lt;&gt;"", IF(Indicators!Q127&lt;Parameters!H$6, "Y", "N"), "")</f>
        <v/>
      </c>
      <c r="BH127" s="29">
        <f t="shared" si="60"/>
        <v>4</v>
      </c>
      <c r="BI127" s="47" t="str">
        <f>IF(K127="No",IF(BH127&gt;=Parameters!C$12, "Y", "N"), "")</f>
        <v>Y</v>
      </c>
      <c r="BK127" s="78">
        <f>IF(AND($BI127="Y", Indicators!O127&lt;&gt;""), _xlfn.PERCENTRANK.EXC(Indicators!O$2:O$210, Indicators!O127)*100, "")</f>
        <v>23.400000000000002</v>
      </c>
      <c r="BL127" s="78">
        <f>IF(AND($BI127="Y", Indicators!P127&lt;&gt;""), _xlfn.PERCENTRANK.EXC(Indicators!P$2:P$210, Indicators!P127)*100, "")</f>
        <v>28.799999999999997</v>
      </c>
      <c r="BM127" s="78" t="str">
        <f>IF(AND($BI127="Y", Indicators!Q127&lt;&gt;""), _xlfn.PERCENTRANK.EXC(Indicators!Q$2:Q$210, Indicators!Q127)*100, "")</f>
        <v/>
      </c>
      <c r="BN127" s="78" t="str">
        <f>IF(AND($BI127="Y", Indicators!R127&lt;&gt;""), _xlfn.PERCENTRANK.EXC(Indicators!R$2:R$210, Indicators!R127)*100, "")</f>
        <v/>
      </c>
      <c r="BO127" s="78" t="str">
        <f>IF(AND($BI127="Y", Indicators!S127&lt;&gt;""), _xlfn.PERCENTRANK.EXC(Indicators!S$2:S$210, Indicators!S127)*100, "")</f>
        <v/>
      </c>
      <c r="BP127" s="78" t="str">
        <f>IF(AND($BI127="Y", Indicators!T127&lt;&gt;""), _xlfn.PERCENTRANK.EXC(Indicators!T$2:T$210, Indicators!T127)*100, "")</f>
        <v/>
      </c>
      <c r="BQ127" s="78">
        <f>IF(AND($BI127="Y", Indicators!U127&lt;&gt;""), _xlfn.PERCENTRANK.EXC(Indicators!U$2:U$210, Indicators!U127)*100, "")</f>
        <v>57.099999999999994</v>
      </c>
      <c r="BR127" s="78">
        <f>IF(AND($BI127="Y", Indicators!V127&lt;&gt;""), _xlfn.PERCENTRANK.EXC(Indicators!V$2:V$210, Indicators!V127)*100, "")</f>
        <v>34.799999999999997</v>
      </c>
      <c r="BS127" s="81">
        <f t="shared" si="61"/>
        <v>1</v>
      </c>
      <c r="BT127" s="84" t="str">
        <f>IF(BI127="Y", IF(BS127&gt;=Parameters!C$13, "Y", "N"), "")</f>
        <v>N</v>
      </c>
      <c r="BU127" s="29"/>
      <c r="BV127" s="33" t="str">
        <f>IF(BT127="Y", Indicators!X127, "")</f>
        <v/>
      </c>
      <c r="BW127" s="47" t="str">
        <f>IF(BV127&lt;&gt;"", IF(BV127&gt;Parameters!C$14,"Y", "N"), "")</f>
        <v/>
      </c>
      <c r="BY127" s="72" t="str">
        <f>IF(Indicators!F127&lt;&gt;"", IF(Indicators!F127&lt;Parameters!F$18, "Y", "N"), "")</f>
        <v>N</v>
      </c>
      <c r="BZ127" s="72" t="str">
        <f>IF(Indicators!G127&lt;&gt;"", IF(Indicators!G127&lt;Parameters!G$18, "Y", "N"), "")</f>
        <v>Y</v>
      </c>
      <c r="CA127" s="72" t="str">
        <f>IF(Indicators!H127&lt;&gt;"", IF(Indicators!H127&lt;Parameters!H$18, "Y", "N"), "")</f>
        <v/>
      </c>
      <c r="CB127" s="72" t="str">
        <f>IF(Indicators!I127&lt;&gt;"", IF(Indicators!I127&lt;Parameters!I$18, "Y", "N"), "")</f>
        <v/>
      </c>
      <c r="CC127" s="72" t="str">
        <f>IF(Indicators!J127&lt;&gt;"", IF(Indicators!J127&lt;Parameters!J$18, "Y", "N"), "")</f>
        <v/>
      </c>
      <c r="CD127" s="72" t="str">
        <f>IF(Indicators!K127&lt;&gt;"", IF(Indicators!K127&lt;Parameters!K$18, "Y", "N"), "")</f>
        <v/>
      </c>
      <c r="CE127" s="72" t="str">
        <f>IF(Indicators!L127&lt;&gt;"", IF(Indicators!L127&lt;Parameters!L$18, "Y", "N"), "")</f>
        <v>N</v>
      </c>
      <c r="CF127" s="72" t="str">
        <f>IF(Indicators!M127&lt;&gt;"", IF(Indicators!M127&lt;Parameters!M$18, "Y", "N"), "")</f>
        <v>N</v>
      </c>
      <c r="CG127" s="29" t="str">
        <f>IF(Indicators!Q127&lt;&gt;"", IF(Indicators!Q127&lt;Parameters!H$19, "Y", "N"), "")</f>
        <v/>
      </c>
      <c r="CH127" s="29">
        <f t="shared" si="62"/>
        <v>1</v>
      </c>
      <c r="CI127" s="47" t="str">
        <f>IF(AND(K127="No",R127="No"),IF(CH127&gt;=Parameters!C$18, "Y", "N"), "")</f>
        <v>N</v>
      </c>
      <c r="CJ127" s="29"/>
      <c r="CK127" s="29" t="str">
        <f>IF(AND($CI127="Y", Indicators!O127&lt;&gt;""), IF(Indicators!O127&lt;Parameters!F$20, "Y", "N"),"")</f>
        <v/>
      </c>
      <c r="CL127" s="29" t="str">
        <f>IF(AND($CI127="Y", Indicators!P127&lt;&gt;""), IF(Indicators!P127&lt;Parameters!G$20, "Y", "N"),"")</f>
        <v/>
      </c>
      <c r="CM127" s="29" t="str">
        <f>IF(AND($CI127="Y", Indicators!Q127&lt;&gt;""), IF(Indicators!Q127&lt;Parameters!H$20, "Y", "N"),"")</f>
        <v/>
      </c>
      <c r="CN127" s="29" t="str">
        <f>IF(AND($CI127="Y", Indicators!R127&lt;&gt;""), IF(Indicators!R127&lt;Parameters!I$20, "Y", "N"),"")</f>
        <v/>
      </c>
      <c r="CO127" s="29" t="str">
        <f>IF(AND($CI127="Y", Indicators!S127&lt;&gt;""), IF(Indicators!S127&lt;Parameters!J$20, "Y", "N"),"")</f>
        <v/>
      </c>
      <c r="CP127" s="29" t="str">
        <f>IF(AND($CI127="Y", Indicators!T127&lt;&gt;""), IF(Indicators!T127&lt;Parameters!K$20, "Y", "N"),"")</f>
        <v/>
      </c>
      <c r="CQ127" s="29" t="str">
        <f>IF(AND($CI127="Y", Indicators!U127&lt;&gt;""), IF(Indicators!U127&lt;Parameters!L$20, "Y", "N"),"")</f>
        <v/>
      </c>
      <c r="CR127" s="29" t="str">
        <f>IF(AND($CI127="Y", Indicators!V127&lt;&gt;""), IF(Indicators!V127&lt;Parameters!M$20, "Y", "N"),"")</f>
        <v/>
      </c>
      <c r="CS127" s="81" t="str">
        <f t="shared" si="63"/>
        <v/>
      </c>
      <c r="CT127" s="84" t="str">
        <f>IF(CI127="Y", IF(CS127&gt;=Parameters!C$19, "Y", "N"), "")</f>
        <v/>
      </c>
      <c r="CU127" s="29" t="str">
        <f>IF($H127="Yes",#REF!, "")</f>
        <v/>
      </c>
      <c r="CV127" s="78" t="str">
        <f>IF(CT127="Y", Indicators!X127, "")</f>
        <v/>
      </c>
      <c r="CW127" s="34" t="str">
        <f>IF(CV127&lt;&gt;"",IF(CV127&gt;Parameters!C146,"Y","N"), "")</f>
        <v/>
      </c>
      <c r="CY127" s="33" t="str">
        <f>IF($K127="Yes", IF(Indicators!F127&lt;&gt;"", Indicators!F127, ""), "")</f>
        <v/>
      </c>
      <c r="CZ127" s="33" t="str">
        <f>IF($K127="Yes", IF(Indicators!G127&lt;&gt;"", Indicators!G127, ""), "")</f>
        <v/>
      </c>
      <c r="DA127" s="33" t="str">
        <f>IF($K127="Yes", IF(Indicators!H127&lt;&gt;"", Indicators!H127, ""), "")</f>
        <v/>
      </c>
      <c r="DB127" s="33" t="str">
        <f>IF($K127="Yes", IF(Indicators!I127&lt;&gt;"", Indicators!I127, ""), "")</f>
        <v/>
      </c>
      <c r="DC127" s="33" t="str">
        <f>IF($K127="Yes", IF(Indicators!J127&lt;&gt;"", Indicators!J127, ""), "")</f>
        <v/>
      </c>
      <c r="DD127" s="33" t="str">
        <f>IF($K127="Yes", IF(Indicators!K127&lt;&gt;"", Indicators!K127, ""), "")</f>
        <v/>
      </c>
      <c r="DE127" s="33" t="str">
        <f>IF($K127="Yes", IF(Indicators!L127&lt;&gt;"", Indicators!L127, ""), "")</f>
        <v/>
      </c>
      <c r="DF127" s="33" t="str">
        <f>IF($K127="Yes", IF(Indicators!M127&lt;&gt;"", Indicators!M127, ""), "")</f>
        <v/>
      </c>
      <c r="DH127" s="33" t="str">
        <f>IF($K127="Yes", IF(Indicators!W127&lt;&gt;"", Indicators!W127, ""), "")</f>
        <v/>
      </c>
      <c r="DJ127" s="33" t="str">
        <f>IF($K127="Yes", IF(Indicators!O127&lt;&gt;"", Indicators!O127, ""), "")</f>
        <v/>
      </c>
      <c r="DK127" s="33" t="str">
        <f>IF($K127="Yes", IF(Indicators!P127&lt;&gt;"", Indicators!P127, ""), "")</f>
        <v/>
      </c>
      <c r="DL127" s="33" t="str">
        <f>IF($K127="Yes", IF(Indicators!Q127&lt;&gt;"", Indicators!Q127, ""), "")</f>
        <v/>
      </c>
      <c r="DM127" s="33" t="str">
        <f>IF($K127="Yes", IF(Indicators!R127&lt;&gt;"", Indicators!R127, ""), "")</f>
        <v/>
      </c>
      <c r="DN127" s="33" t="str">
        <f>IF($K127="Yes", IF(Indicators!S127&lt;&gt;"", Indicators!S127, ""), "")</f>
        <v/>
      </c>
      <c r="DO127" s="33" t="str">
        <f>IF($K127="Yes", IF(Indicators!T127&lt;&gt;"", Indicators!T127, ""), "")</f>
        <v/>
      </c>
      <c r="DP127" s="33" t="str">
        <f>IF($K127="Yes", IF(Indicators!U127&lt;&gt;"", Indicators!U127, ""), "")</f>
        <v/>
      </c>
      <c r="DQ127" s="33" t="str">
        <f>IF($K127="Yes", IF(Indicators!V127&lt;&gt;"", Indicators!V127, ""), "")</f>
        <v/>
      </c>
      <c r="DS127" s="29" t="str">
        <f>IF($K127="Yes", IF(Indicators!X127&lt;&gt;"", Indicators!X127, ""), "")</f>
        <v/>
      </c>
    </row>
    <row r="128" spans="1:123" x14ac:dyDescent="0.25">
      <c r="A128" s="56" t="str">
        <f>Indicators!A128</f>
        <v>District1029</v>
      </c>
      <c r="B128" s="56" t="str">
        <f>Indicators!B128</f>
        <v>School 3</v>
      </c>
      <c r="C128" s="57" t="str">
        <f>Indicators!D128</f>
        <v>Yes</v>
      </c>
      <c r="D128" s="64">
        <f>IF(AK128="Y", IF(Parameters!B$5="Percentile", Identification!AJ128,Identification!AI128), "")</f>
        <v>31.690140800000002</v>
      </c>
      <c r="E128" s="64" t="str">
        <f>IF(AN128="Y", IF(Parameters!B$6="Percentile", AM128, AL128), "")</f>
        <v/>
      </c>
      <c r="F128" s="57" t="str">
        <f t="shared" si="32"/>
        <v>Y</v>
      </c>
      <c r="G128" s="64" t="str">
        <f>IF(AND(F128="Y", AS128="Y"), IF(Parameters!B$7="Percentile", AR128,AQ128), "")</f>
        <v/>
      </c>
      <c r="H128" s="57" t="str">
        <f t="shared" si="33"/>
        <v>N</v>
      </c>
      <c r="I128" s="64" t="str">
        <f>IF(AND(H128="Y", AW128="Y"), IF(Parameters!B$7="Percentile", AV128,AU128), "")</f>
        <v/>
      </c>
      <c r="J128" s="65" t="str">
        <f t="shared" si="34"/>
        <v/>
      </c>
      <c r="K128" s="57" t="str">
        <f t="shared" si="35"/>
        <v>No</v>
      </c>
      <c r="L128" s="87">
        <f t="shared" si="36"/>
        <v>5</v>
      </c>
      <c r="M128" s="57" t="str">
        <f>Identification!BI128</f>
        <v>Y</v>
      </c>
      <c r="N128" s="87" t="str">
        <f t="shared" si="37"/>
        <v/>
      </c>
      <c r="O128" s="88" t="str">
        <f t="shared" si="38"/>
        <v>N</v>
      </c>
      <c r="P128" s="57" t="str">
        <f t="shared" si="39"/>
        <v/>
      </c>
      <c r="Q128" s="57" t="str">
        <f t="shared" si="40"/>
        <v/>
      </c>
      <c r="R128" s="57" t="str">
        <f t="shared" si="41"/>
        <v>No</v>
      </c>
      <c r="S128" s="57">
        <f t="shared" si="42"/>
        <v>4</v>
      </c>
      <c r="T128" s="57" t="str">
        <f t="shared" si="43"/>
        <v>Y</v>
      </c>
      <c r="U128" s="57">
        <f t="shared" si="44"/>
        <v>3</v>
      </c>
      <c r="V128" s="88" t="str">
        <f t="shared" si="45"/>
        <v>Y</v>
      </c>
      <c r="W128" s="57">
        <f t="shared" si="46"/>
        <v>12.4</v>
      </c>
      <c r="X128" s="91" t="str">
        <f t="shared" si="47"/>
        <v>Y</v>
      </c>
      <c r="Y128" s="58" t="str">
        <f t="shared" si="48"/>
        <v>Yes</v>
      </c>
      <c r="AA128" s="29" t="str">
        <f t="shared" si="49"/>
        <v>No</v>
      </c>
      <c r="AB128" s="29" t="str">
        <f t="shared" si="50"/>
        <v>No</v>
      </c>
      <c r="AC128" s="29" t="str">
        <f t="shared" si="51"/>
        <v>Yes</v>
      </c>
      <c r="AE128" s="29" t="str">
        <f t="shared" si="52"/>
        <v/>
      </c>
      <c r="AF128" s="29" t="str">
        <f t="shared" si="53"/>
        <v/>
      </c>
      <c r="AG128" s="29" t="str">
        <f t="shared" si="54"/>
        <v/>
      </c>
      <c r="AI128" s="33">
        <f>IF(C128="Yes",IF(Indicators!E128&lt;&gt;"", Indicators!E128,""),"")</f>
        <v>31.690140800000002</v>
      </c>
      <c r="AJ128" s="33">
        <f t="shared" si="55"/>
        <v>16.3</v>
      </c>
      <c r="AK128" s="62" t="str">
        <f>IF(Parameters!B$5="Percentile", IF(AJ128&lt;Parameters!C$5, "Y", "N"), IF(AI128&lt;Parameters!C$5, "Y", "N"))</f>
        <v>Y</v>
      </c>
      <c r="AL128" s="33">
        <f>IF(C128="Yes", IF(Indicators!W128&lt;&gt;"", Indicators!W128, ""),"")</f>
        <v>53.582887999999997</v>
      </c>
      <c r="AM128" s="33">
        <f t="shared" si="56"/>
        <v>30</v>
      </c>
      <c r="AN128" s="33" t="str">
        <f>IF(AL128&lt;&gt;"", IF(Parameters!B$6="Percentile", IF(AM128&lt;Parameters!C$6, "Y", "N"), IF(AL128&lt;Parameters!C$6, "Y", "N")),"")</f>
        <v>N</v>
      </c>
      <c r="AO128" s="47" t="str">
        <f t="shared" si="57"/>
        <v>Y</v>
      </c>
      <c r="AQ128" s="33">
        <f>IF(C128="Yes", IF(Indicators!N128&lt;&gt;"", Indicators!N128,""),"")</f>
        <v>102.2821577</v>
      </c>
      <c r="AR128" s="33">
        <f t="shared" si="58"/>
        <v>28.7</v>
      </c>
      <c r="AS128" s="48" t="str">
        <f>IF(Parameters!B$7="Percentile", IF(AR128&lt;Parameters!C$7, "Y", "N"), IF(AQ128&lt;Parameters!C$7, "Y", "N"))</f>
        <v>N</v>
      </c>
      <c r="AU128" s="33">
        <f>IF(C128="Yes", IF(Indicators!X128&lt;&gt;"", Indicators!X128,""),"")</f>
        <v>12.4</v>
      </c>
      <c r="AV128" s="33">
        <f t="shared" si="59"/>
        <v>60.5</v>
      </c>
      <c r="AW128" s="48" t="str">
        <f>IF(Parameters!B$8="Percentile", IF(AV128&lt;Parameters!C$8, "Y", "N"), IF(AU128&gt;Parameters!C$8, "Y", "N"))</f>
        <v>N</v>
      </c>
      <c r="AY128" s="71" t="str">
        <f>IF(Indicators!F128&lt;&gt;"", IF(Indicators!F128&lt;Parameters!F$5, "Y", "N"), "")</f>
        <v>Y</v>
      </c>
      <c r="AZ128" s="71" t="str">
        <f>IF(Indicators!G128&lt;&gt;"", IF(Indicators!G128&lt;Parameters!G$5, "Y", "N"), "")</f>
        <v>N</v>
      </c>
      <c r="BA128" s="71" t="str">
        <f>IF(Indicators!H128&lt;&gt;"", IF(Indicators!H128&lt;Parameters!H$5, "Y", "N"), "")</f>
        <v>Y</v>
      </c>
      <c r="BB128" s="71" t="str">
        <f>IF(Indicators!I128&lt;&gt;"", IF(Indicators!I128&lt;Parameters!I$5, "Y", "N"), "")</f>
        <v/>
      </c>
      <c r="BC128" s="71" t="str">
        <f>IF(Indicators!J128&lt;&gt;"", IF(Indicators!J128&lt;Parameters!J$5, "Y", "N"), "")</f>
        <v/>
      </c>
      <c r="BD128" s="71" t="str">
        <f>IF(Indicators!K128&lt;&gt;"", IF(Indicators!K128&lt;Parameters!K$5, "Y", "N"), "")</f>
        <v>Y</v>
      </c>
      <c r="BE128" s="71" t="str">
        <f>IF(Indicators!L128&lt;&gt;"", IF(Indicators!L128&lt;Parameters!L$5, "Y", "N"), "")</f>
        <v>Y</v>
      </c>
      <c r="BF128" s="71" t="str">
        <f>IF(Indicators!M128&lt;&gt;"", IF(Indicators!M128&lt;Parameters!M$5, "Y", "N"), "")</f>
        <v>Y</v>
      </c>
      <c r="BG128" s="29" t="str">
        <f>IF(Indicators!Q128&lt;&gt;"", IF(Indicators!Q128&lt;Parameters!H$6, "Y", "N"), "")</f>
        <v>N</v>
      </c>
      <c r="BH128" s="29">
        <f t="shared" si="60"/>
        <v>5</v>
      </c>
      <c r="BI128" s="47" t="str">
        <f>IF(K128="No",IF(BH128&gt;=Parameters!C$12, "Y", "N"), "")</f>
        <v>Y</v>
      </c>
      <c r="BK128" s="78">
        <f>IF(AND($BI128="Y", Indicators!O128&lt;&gt;""), _xlfn.PERCENTRANK.EXC(Indicators!O$2:O$210, Indicators!O128)*100, "")</f>
        <v>45.300000000000004</v>
      </c>
      <c r="BL128" s="78">
        <f>IF(AND($BI128="Y", Indicators!P128&lt;&gt;""), _xlfn.PERCENTRANK.EXC(Indicators!P$2:P$210, Indicators!P128)*100, "")</f>
        <v>68.400000000000006</v>
      </c>
      <c r="BM128" s="78">
        <f>IF(AND($BI128="Y", Indicators!Q128&lt;&gt;""), _xlfn.PERCENTRANK.EXC(Indicators!Q$2:Q$210, Indicators!Q128)*100, "")</f>
        <v>27.700000000000003</v>
      </c>
      <c r="BN128" s="78" t="str">
        <f>IF(AND($BI128="Y", Indicators!R128&lt;&gt;""), _xlfn.PERCENTRANK.EXC(Indicators!R$2:R$210, Indicators!R128)*100, "")</f>
        <v/>
      </c>
      <c r="BO128" s="78" t="str">
        <f>IF(AND($BI128="Y", Indicators!S128&lt;&gt;""), _xlfn.PERCENTRANK.EXC(Indicators!S$2:S$210, Indicators!S128)*100, "")</f>
        <v/>
      </c>
      <c r="BP128" s="78">
        <f>IF(AND($BI128="Y", Indicators!T128&lt;&gt;""), _xlfn.PERCENTRANK.EXC(Indicators!T$2:T$210, Indicators!T128)*100, "")</f>
        <v>46.1</v>
      </c>
      <c r="BQ128" s="78" t="str">
        <f>IF(AND($BI128="Y", Indicators!U128&lt;&gt;""), _xlfn.PERCENTRANK.EXC(Indicators!U$2:U$210, Indicators!U128)*100, "")</f>
        <v/>
      </c>
      <c r="BR128" s="78">
        <f>IF(AND($BI128="Y", Indicators!V128&lt;&gt;""), _xlfn.PERCENTRANK.EXC(Indicators!V$2:V$210, Indicators!V128)*100, "")</f>
        <v>40.200000000000003</v>
      </c>
      <c r="BS128" s="81">
        <f t="shared" si="61"/>
        <v>0</v>
      </c>
      <c r="BT128" s="84" t="str">
        <f>IF(BI128="Y", IF(BS128&gt;=Parameters!C$13, "Y", "N"), "")</f>
        <v>N</v>
      </c>
      <c r="BU128" s="29"/>
      <c r="BV128" s="33" t="str">
        <f>IF(BT128="Y", Indicators!X128, "")</f>
        <v/>
      </c>
      <c r="BW128" s="47" t="str">
        <f>IF(BV128&lt;&gt;"", IF(BV128&gt;Parameters!C$14,"Y", "N"), "")</f>
        <v/>
      </c>
      <c r="BY128" s="72" t="str">
        <f>IF(Indicators!F128&lt;&gt;"", IF(Indicators!F128&lt;Parameters!F$18, "Y", "N"), "")</f>
        <v>Y</v>
      </c>
      <c r="BZ128" s="72" t="str">
        <f>IF(Indicators!G128&lt;&gt;"", IF(Indicators!G128&lt;Parameters!G$18, "Y", "N"), "")</f>
        <v>N</v>
      </c>
      <c r="CA128" s="72" t="str">
        <f>IF(Indicators!H128&lt;&gt;"", IF(Indicators!H128&lt;Parameters!H$18, "Y", "N"), "")</f>
        <v>Y</v>
      </c>
      <c r="CB128" s="72" t="str">
        <f>IF(Indicators!I128&lt;&gt;"", IF(Indicators!I128&lt;Parameters!I$18, "Y", "N"), "")</f>
        <v/>
      </c>
      <c r="CC128" s="72" t="str">
        <f>IF(Indicators!J128&lt;&gt;"", IF(Indicators!J128&lt;Parameters!J$18, "Y", "N"), "")</f>
        <v/>
      </c>
      <c r="CD128" s="72" t="str">
        <f>IF(Indicators!K128&lt;&gt;"", IF(Indicators!K128&lt;Parameters!K$18, "Y", "N"), "")</f>
        <v>N</v>
      </c>
      <c r="CE128" s="72" t="str">
        <f>IF(Indicators!L128&lt;&gt;"", IF(Indicators!L128&lt;Parameters!L$18, "Y", "N"), "")</f>
        <v>Y</v>
      </c>
      <c r="CF128" s="72" t="str">
        <f>IF(Indicators!M128&lt;&gt;"", IF(Indicators!M128&lt;Parameters!M$18, "Y", "N"), "")</f>
        <v>Y</v>
      </c>
      <c r="CG128" s="29" t="str">
        <f>IF(Indicators!Q128&lt;&gt;"", IF(Indicators!Q128&lt;Parameters!H$19, "Y", "N"), "")</f>
        <v>N</v>
      </c>
      <c r="CH128" s="29">
        <f t="shared" si="62"/>
        <v>4</v>
      </c>
      <c r="CI128" s="47" t="str">
        <f>IF(AND(K128="No",R128="No"),IF(CH128&gt;=Parameters!C$18, "Y", "N"), "")</f>
        <v>Y</v>
      </c>
      <c r="CJ128" s="29"/>
      <c r="CK128" s="29" t="str">
        <f>IF(AND($CI128="Y", Indicators!O128&lt;&gt;""), IF(Indicators!O128&lt;Parameters!F$20, "Y", "N"),"")</f>
        <v>Y</v>
      </c>
      <c r="CL128" s="29" t="str">
        <f>IF(AND($CI128="Y", Indicators!P128&lt;&gt;""), IF(Indicators!P128&lt;Parameters!G$20, "Y", "N"),"")</f>
        <v>Y</v>
      </c>
      <c r="CM128" s="29" t="str">
        <f>IF(AND($CI128="Y", Indicators!Q128&lt;&gt;""), IF(Indicators!Q128&lt;Parameters!H$20, "Y", "N"),"")</f>
        <v>Y</v>
      </c>
      <c r="CN128" s="29" t="str">
        <f>IF(AND($CI128="Y", Indicators!R128&lt;&gt;""), IF(Indicators!R128&lt;Parameters!I$20, "Y", "N"),"")</f>
        <v/>
      </c>
      <c r="CO128" s="29" t="str">
        <f>IF(AND($CI128="Y", Indicators!S128&lt;&gt;""), IF(Indicators!S128&lt;Parameters!J$20, "Y", "N"),"")</f>
        <v/>
      </c>
      <c r="CP128" s="29" t="str">
        <f>IF(AND($CI128="Y", Indicators!T128&lt;&gt;""), IF(Indicators!T128&lt;Parameters!K$20, "Y", "N"),"")</f>
        <v>N</v>
      </c>
      <c r="CQ128" s="29" t="str">
        <f>IF(AND($CI128="Y", Indicators!U128&lt;&gt;""), IF(Indicators!U128&lt;Parameters!L$20, "Y", "N"),"")</f>
        <v/>
      </c>
      <c r="CR128" s="29" t="str">
        <f>IF(AND($CI128="Y", Indicators!V128&lt;&gt;""), IF(Indicators!V128&lt;Parameters!M$20, "Y", "N"),"")</f>
        <v>N</v>
      </c>
      <c r="CS128" s="81">
        <f t="shared" si="63"/>
        <v>3</v>
      </c>
      <c r="CT128" s="84" t="str">
        <f>IF(CI128="Y", IF(CS128&gt;=Parameters!C$19, "Y", "N"), "")</f>
        <v>Y</v>
      </c>
      <c r="CU128" s="29" t="str">
        <f>IF($H128="Yes",#REF!, "")</f>
        <v/>
      </c>
      <c r="CV128" s="78">
        <f>IF(CT128="Y", Indicators!X128, "")</f>
        <v>12.4</v>
      </c>
      <c r="CW128" s="34" t="str">
        <f>IF(CV128&lt;&gt;"",IF(CV128&gt;Parameters!C147,"Y","N"), "")</f>
        <v>Y</v>
      </c>
      <c r="CY128" s="33" t="str">
        <f>IF($K128="Yes", IF(Indicators!F128&lt;&gt;"", Indicators!F128, ""), "")</f>
        <v/>
      </c>
      <c r="CZ128" s="33" t="str">
        <f>IF($K128="Yes", IF(Indicators!G128&lt;&gt;"", Indicators!G128, ""), "")</f>
        <v/>
      </c>
      <c r="DA128" s="33" t="str">
        <f>IF($K128="Yes", IF(Indicators!H128&lt;&gt;"", Indicators!H128, ""), "")</f>
        <v/>
      </c>
      <c r="DB128" s="33" t="str">
        <f>IF($K128="Yes", IF(Indicators!I128&lt;&gt;"", Indicators!I128, ""), "")</f>
        <v/>
      </c>
      <c r="DC128" s="33" t="str">
        <f>IF($K128="Yes", IF(Indicators!J128&lt;&gt;"", Indicators!J128, ""), "")</f>
        <v/>
      </c>
      <c r="DD128" s="33" t="str">
        <f>IF($K128="Yes", IF(Indicators!K128&lt;&gt;"", Indicators!K128, ""), "")</f>
        <v/>
      </c>
      <c r="DE128" s="33" t="str">
        <f>IF($K128="Yes", IF(Indicators!L128&lt;&gt;"", Indicators!L128, ""), "")</f>
        <v/>
      </c>
      <c r="DF128" s="33" t="str">
        <f>IF($K128="Yes", IF(Indicators!M128&lt;&gt;"", Indicators!M128, ""), "")</f>
        <v/>
      </c>
      <c r="DH128" s="33" t="str">
        <f>IF($K128="Yes", IF(Indicators!W128&lt;&gt;"", Indicators!W128, ""), "")</f>
        <v/>
      </c>
      <c r="DJ128" s="33" t="str">
        <f>IF($K128="Yes", IF(Indicators!O128&lt;&gt;"", Indicators!O128, ""), "")</f>
        <v/>
      </c>
      <c r="DK128" s="33" t="str">
        <f>IF($K128="Yes", IF(Indicators!P128&lt;&gt;"", Indicators!P128, ""), "")</f>
        <v/>
      </c>
      <c r="DL128" s="33" t="str">
        <f>IF($K128="Yes", IF(Indicators!Q128&lt;&gt;"", Indicators!Q128, ""), "")</f>
        <v/>
      </c>
      <c r="DM128" s="33" t="str">
        <f>IF($K128="Yes", IF(Indicators!R128&lt;&gt;"", Indicators!R128, ""), "")</f>
        <v/>
      </c>
      <c r="DN128" s="33" t="str">
        <f>IF($K128="Yes", IF(Indicators!S128&lt;&gt;"", Indicators!S128, ""), "")</f>
        <v/>
      </c>
      <c r="DO128" s="33" t="str">
        <f>IF($K128="Yes", IF(Indicators!T128&lt;&gt;"", Indicators!T128, ""), "")</f>
        <v/>
      </c>
      <c r="DP128" s="33" t="str">
        <f>IF($K128="Yes", IF(Indicators!U128&lt;&gt;"", Indicators!U128, ""), "")</f>
        <v/>
      </c>
      <c r="DQ128" s="33" t="str">
        <f>IF($K128="Yes", IF(Indicators!V128&lt;&gt;"", Indicators!V128, ""), "")</f>
        <v/>
      </c>
      <c r="DS128" s="29" t="str">
        <f>IF($K128="Yes", IF(Indicators!X128&lt;&gt;"", Indicators!X128, ""), "")</f>
        <v/>
      </c>
    </row>
    <row r="129" spans="1:123" x14ac:dyDescent="0.25">
      <c r="A129" s="56" t="str">
        <f>Indicators!A129</f>
        <v>District1029</v>
      </c>
      <c r="B129" s="56" t="str">
        <f>Indicators!B129</f>
        <v>School 4</v>
      </c>
      <c r="C129" s="57" t="str">
        <f>Indicators!D129</f>
        <v>No</v>
      </c>
      <c r="D129" s="64" t="str">
        <f>IF(AK129="Y", IF(Parameters!B$5="Percentile", Identification!AJ129,Identification!AI129), "")</f>
        <v/>
      </c>
      <c r="E129" s="64" t="str">
        <f>IF(AN129="Y", IF(Parameters!B$6="Percentile", AM129, AL129), "")</f>
        <v/>
      </c>
      <c r="F129" s="57" t="str">
        <f t="shared" si="32"/>
        <v/>
      </c>
      <c r="G129" s="64" t="str">
        <f>IF(AND(F129="Y", AS129="Y"), IF(Parameters!B$7="Percentile", AR129,AQ129), "")</f>
        <v/>
      </c>
      <c r="H129" s="57" t="str">
        <f t="shared" si="33"/>
        <v/>
      </c>
      <c r="I129" s="64" t="str">
        <f>IF(AND(H129="Y", AW129="Y"), IF(Parameters!B$7="Percentile", AV129,AU129), "")</f>
        <v/>
      </c>
      <c r="J129" s="65" t="str">
        <f t="shared" si="34"/>
        <v/>
      </c>
      <c r="K129" s="57" t="str">
        <f t="shared" si="35"/>
        <v>No</v>
      </c>
      <c r="L129" s="87" t="str">
        <f t="shared" si="36"/>
        <v/>
      </c>
      <c r="M129" s="57" t="str">
        <f>Identification!BI129</f>
        <v>N</v>
      </c>
      <c r="N129" s="87" t="str">
        <f t="shared" si="37"/>
        <v/>
      </c>
      <c r="O129" s="88" t="str">
        <f t="shared" si="38"/>
        <v/>
      </c>
      <c r="P129" s="57" t="str">
        <f t="shared" si="39"/>
        <v/>
      </c>
      <c r="Q129" s="57" t="str">
        <f t="shared" si="40"/>
        <v/>
      </c>
      <c r="R129" s="57" t="str">
        <f t="shared" si="41"/>
        <v>No</v>
      </c>
      <c r="S129" s="57" t="str">
        <f t="shared" si="42"/>
        <v/>
      </c>
      <c r="T129" s="57" t="str">
        <f t="shared" si="43"/>
        <v>N</v>
      </c>
      <c r="U129" s="57" t="str">
        <f t="shared" si="44"/>
        <v/>
      </c>
      <c r="V129" s="88" t="str">
        <f t="shared" si="45"/>
        <v/>
      </c>
      <c r="W129" s="57" t="str">
        <f t="shared" si="46"/>
        <v/>
      </c>
      <c r="X129" s="91" t="str">
        <f t="shared" si="47"/>
        <v/>
      </c>
      <c r="Y129" s="58" t="str">
        <f t="shared" si="48"/>
        <v>No</v>
      </c>
      <c r="AA129" s="29" t="str">
        <f t="shared" si="49"/>
        <v/>
      </c>
      <c r="AB129" s="29" t="str">
        <f t="shared" si="50"/>
        <v/>
      </c>
      <c r="AC129" s="29" t="str">
        <f t="shared" si="51"/>
        <v/>
      </c>
      <c r="AE129" s="29" t="str">
        <f t="shared" si="52"/>
        <v>No</v>
      </c>
      <c r="AF129" s="29" t="str">
        <f t="shared" si="53"/>
        <v>No</v>
      </c>
      <c r="AG129" s="29" t="str">
        <f t="shared" si="54"/>
        <v>No</v>
      </c>
      <c r="AI129" s="33" t="str">
        <f>IF(C129="Yes",IF(Indicators!E129&lt;&gt;"", Indicators!E129,""),"")</f>
        <v/>
      </c>
      <c r="AJ129" s="33" t="str">
        <f t="shared" si="55"/>
        <v/>
      </c>
      <c r="AK129" s="62" t="str">
        <f>IF(Parameters!B$5="Percentile", IF(AJ129&lt;Parameters!C$5, "Y", "N"), IF(AI129&lt;Parameters!C$5, "Y", "N"))</f>
        <v>N</v>
      </c>
      <c r="AL129" s="33" t="str">
        <f>IF(C129="Yes", IF(Indicators!W129&lt;&gt;"", Indicators!W129, ""),"")</f>
        <v/>
      </c>
      <c r="AM129" s="33" t="str">
        <f t="shared" si="56"/>
        <v/>
      </c>
      <c r="AN129" s="33" t="str">
        <f>IF(AL129&lt;&gt;"", IF(Parameters!B$6="Percentile", IF(AM129&lt;Parameters!C$6, "Y", "N"), IF(AL129&lt;Parameters!C$6, "Y", "N")),"")</f>
        <v/>
      </c>
      <c r="AO129" s="47" t="str">
        <f t="shared" si="57"/>
        <v>N</v>
      </c>
      <c r="AQ129" s="33" t="str">
        <f>IF(C129="Yes", IF(Indicators!N129&lt;&gt;"", Indicators!N129,""),"")</f>
        <v/>
      </c>
      <c r="AR129" s="33" t="str">
        <f t="shared" si="58"/>
        <v/>
      </c>
      <c r="AS129" s="48" t="str">
        <f>IF(Parameters!B$7="Percentile", IF(AR129&lt;Parameters!C$7, "Y", "N"), IF(AQ129&lt;Parameters!C$7, "Y", "N"))</f>
        <v>N</v>
      </c>
      <c r="AU129" s="33" t="str">
        <f>IF(C129="Yes", IF(Indicators!X129&lt;&gt;"", Indicators!X129,""),"")</f>
        <v/>
      </c>
      <c r="AV129" s="33" t="str">
        <f t="shared" si="59"/>
        <v/>
      </c>
      <c r="AW129" s="48" t="str">
        <f>IF(Parameters!B$8="Percentile", IF(AV129&lt;Parameters!C$8, "Y", "N"), IF(AU129&gt;Parameters!C$8, "Y", "N"))</f>
        <v>N</v>
      </c>
      <c r="AY129" s="71" t="str">
        <f>IF(Indicators!F129&lt;&gt;"", IF(Indicators!F129&lt;Parameters!F$5, "Y", "N"), "")</f>
        <v>N</v>
      </c>
      <c r="AZ129" s="71" t="str">
        <f>IF(Indicators!G129&lt;&gt;"", IF(Indicators!G129&lt;Parameters!G$5, "Y", "N"), "")</f>
        <v>N</v>
      </c>
      <c r="BA129" s="71" t="str">
        <f>IF(Indicators!H129&lt;&gt;"", IF(Indicators!H129&lt;Parameters!H$5, "Y", "N"), "")</f>
        <v/>
      </c>
      <c r="BB129" s="71" t="str">
        <f>IF(Indicators!I129&lt;&gt;"", IF(Indicators!I129&lt;Parameters!I$5, "Y", "N"), "")</f>
        <v/>
      </c>
      <c r="BC129" s="71" t="str">
        <f>IF(Indicators!J129&lt;&gt;"", IF(Indicators!J129&lt;Parameters!J$5, "Y", "N"), "")</f>
        <v/>
      </c>
      <c r="BD129" s="71" t="str">
        <f>IF(Indicators!K129&lt;&gt;"", IF(Indicators!K129&lt;Parameters!K$5, "Y", "N"), "")</f>
        <v/>
      </c>
      <c r="BE129" s="71" t="str">
        <f>IF(Indicators!L129&lt;&gt;"", IF(Indicators!L129&lt;Parameters!L$5, "Y", "N"), "")</f>
        <v/>
      </c>
      <c r="BF129" s="71" t="str">
        <f>IF(Indicators!M129&lt;&gt;"", IF(Indicators!M129&lt;Parameters!M$5, "Y", "N"), "")</f>
        <v>N</v>
      </c>
      <c r="BG129" s="29" t="str">
        <f>IF(Indicators!Q129&lt;&gt;"", IF(Indicators!Q129&lt;Parameters!H$6, "Y", "N"), "")</f>
        <v/>
      </c>
      <c r="BH129" s="29">
        <f t="shared" si="60"/>
        <v>0</v>
      </c>
      <c r="BI129" s="47" t="str">
        <f>IF(K129="No",IF(BH129&gt;=Parameters!C$12, "Y", "N"), "")</f>
        <v>N</v>
      </c>
      <c r="BK129" s="78" t="str">
        <f>IF(AND($BI129="Y", Indicators!O129&lt;&gt;""), _xlfn.PERCENTRANK.EXC(Indicators!O$2:O$210, Indicators!O129)*100, "")</f>
        <v/>
      </c>
      <c r="BL129" s="78" t="str">
        <f>IF(AND($BI129="Y", Indicators!P129&lt;&gt;""), _xlfn.PERCENTRANK.EXC(Indicators!P$2:P$210, Indicators!P129)*100, "")</f>
        <v/>
      </c>
      <c r="BM129" s="78" t="str">
        <f>IF(AND($BI129="Y", Indicators!Q129&lt;&gt;""), _xlfn.PERCENTRANK.EXC(Indicators!Q$2:Q$210, Indicators!Q129)*100, "")</f>
        <v/>
      </c>
      <c r="BN129" s="78" t="str">
        <f>IF(AND($BI129="Y", Indicators!R129&lt;&gt;""), _xlfn.PERCENTRANK.EXC(Indicators!R$2:R$210, Indicators!R129)*100, "")</f>
        <v/>
      </c>
      <c r="BO129" s="78" t="str">
        <f>IF(AND($BI129="Y", Indicators!S129&lt;&gt;""), _xlfn.PERCENTRANK.EXC(Indicators!S$2:S$210, Indicators!S129)*100, "")</f>
        <v/>
      </c>
      <c r="BP129" s="78" t="str">
        <f>IF(AND($BI129="Y", Indicators!T129&lt;&gt;""), _xlfn.PERCENTRANK.EXC(Indicators!T$2:T$210, Indicators!T129)*100, "")</f>
        <v/>
      </c>
      <c r="BQ129" s="78" t="str">
        <f>IF(AND($BI129="Y", Indicators!U129&lt;&gt;""), _xlfn.PERCENTRANK.EXC(Indicators!U$2:U$210, Indicators!U129)*100, "")</f>
        <v/>
      </c>
      <c r="BR129" s="78" t="str">
        <f>IF(AND($BI129="Y", Indicators!V129&lt;&gt;""), _xlfn.PERCENTRANK.EXC(Indicators!V$2:V$210, Indicators!V129)*100, "")</f>
        <v/>
      </c>
      <c r="BS129" s="81" t="str">
        <f t="shared" si="61"/>
        <v/>
      </c>
      <c r="BT129" s="84" t="str">
        <f>IF(BI129="Y", IF(BS129&gt;=Parameters!C$13, "Y", "N"), "")</f>
        <v/>
      </c>
      <c r="BU129" s="29"/>
      <c r="BV129" s="33" t="str">
        <f>IF(BT129="Y", Indicators!X129, "")</f>
        <v/>
      </c>
      <c r="BW129" s="47" t="str">
        <f>IF(BV129&lt;&gt;"", IF(BV129&gt;Parameters!C$14,"Y", "N"), "")</f>
        <v/>
      </c>
      <c r="BY129" s="72" t="str">
        <f>IF(Indicators!F129&lt;&gt;"", IF(Indicators!F129&lt;Parameters!F$18, "Y", "N"), "")</f>
        <v>N</v>
      </c>
      <c r="BZ129" s="72" t="str">
        <f>IF(Indicators!G129&lt;&gt;"", IF(Indicators!G129&lt;Parameters!G$18, "Y", "N"), "")</f>
        <v>N</v>
      </c>
      <c r="CA129" s="72" t="str">
        <f>IF(Indicators!H129&lt;&gt;"", IF(Indicators!H129&lt;Parameters!H$18, "Y", "N"), "")</f>
        <v/>
      </c>
      <c r="CB129" s="72" t="str">
        <f>IF(Indicators!I129&lt;&gt;"", IF(Indicators!I129&lt;Parameters!I$18, "Y", "N"), "")</f>
        <v/>
      </c>
      <c r="CC129" s="72" t="str">
        <f>IF(Indicators!J129&lt;&gt;"", IF(Indicators!J129&lt;Parameters!J$18, "Y", "N"), "")</f>
        <v/>
      </c>
      <c r="CD129" s="72" t="str">
        <f>IF(Indicators!K129&lt;&gt;"", IF(Indicators!K129&lt;Parameters!K$18, "Y", "N"), "")</f>
        <v/>
      </c>
      <c r="CE129" s="72" t="str">
        <f>IF(Indicators!L129&lt;&gt;"", IF(Indicators!L129&lt;Parameters!L$18, "Y", "N"), "")</f>
        <v/>
      </c>
      <c r="CF129" s="72" t="str">
        <f>IF(Indicators!M129&lt;&gt;"", IF(Indicators!M129&lt;Parameters!M$18, "Y", "N"), "")</f>
        <v>N</v>
      </c>
      <c r="CG129" s="29" t="str">
        <f>IF(Indicators!Q129&lt;&gt;"", IF(Indicators!Q129&lt;Parameters!H$19, "Y", "N"), "")</f>
        <v/>
      </c>
      <c r="CH129" s="29">
        <f t="shared" si="62"/>
        <v>0</v>
      </c>
      <c r="CI129" s="47" t="str">
        <f>IF(AND(K129="No",R129="No"),IF(CH129&gt;=Parameters!C$18, "Y", "N"), "")</f>
        <v>N</v>
      </c>
      <c r="CJ129" s="29"/>
      <c r="CK129" s="29" t="str">
        <f>IF(AND($CI129="Y", Indicators!O129&lt;&gt;""), IF(Indicators!O129&lt;Parameters!F$20, "Y", "N"),"")</f>
        <v/>
      </c>
      <c r="CL129" s="29" t="str">
        <f>IF(AND($CI129="Y", Indicators!P129&lt;&gt;""), IF(Indicators!P129&lt;Parameters!G$20, "Y", "N"),"")</f>
        <v/>
      </c>
      <c r="CM129" s="29" t="str">
        <f>IF(AND($CI129="Y", Indicators!Q129&lt;&gt;""), IF(Indicators!Q129&lt;Parameters!H$20, "Y", "N"),"")</f>
        <v/>
      </c>
      <c r="CN129" s="29" t="str">
        <f>IF(AND($CI129="Y", Indicators!R129&lt;&gt;""), IF(Indicators!R129&lt;Parameters!I$20, "Y", "N"),"")</f>
        <v/>
      </c>
      <c r="CO129" s="29" t="str">
        <f>IF(AND($CI129="Y", Indicators!S129&lt;&gt;""), IF(Indicators!S129&lt;Parameters!J$20, "Y", "N"),"")</f>
        <v/>
      </c>
      <c r="CP129" s="29" t="str">
        <f>IF(AND($CI129="Y", Indicators!T129&lt;&gt;""), IF(Indicators!T129&lt;Parameters!K$20, "Y", "N"),"")</f>
        <v/>
      </c>
      <c r="CQ129" s="29" t="str">
        <f>IF(AND($CI129="Y", Indicators!U129&lt;&gt;""), IF(Indicators!U129&lt;Parameters!L$20, "Y", "N"),"")</f>
        <v/>
      </c>
      <c r="CR129" s="29" t="str">
        <f>IF(AND($CI129="Y", Indicators!V129&lt;&gt;""), IF(Indicators!V129&lt;Parameters!M$20, "Y", "N"),"")</f>
        <v/>
      </c>
      <c r="CS129" s="81" t="str">
        <f t="shared" si="63"/>
        <v/>
      </c>
      <c r="CT129" s="84" t="str">
        <f>IF(CI129="Y", IF(CS129&gt;=Parameters!C$19, "Y", "N"), "")</f>
        <v/>
      </c>
      <c r="CU129" s="29" t="str">
        <f>IF($H129="Yes",#REF!, "")</f>
        <v/>
      </c>
      <c r="CV129" s="78" t="str">
        <f>IF(CT129="Y", Indicators!X129, "")</f>
        <v/>
      </c>
      <c r="CW129" s="34" t="str">
        <f>IF(CV129&lt;&gt;"",IF(CV129&gt;Parameters!C148,"Y","N"), "")</f>
        <v/>
      </c>
      <c r="CY129" s="33" t="str">
        <f>IF($K129="Yes", IF(Indicators!F129&lt;&gt;"", Indicators!F129, ""), "")</f>
        <v/>
      </c>
      <c r="CZ129" s="33" t="str">
        <f>IF($K129="Yes", IF(Indicators!G129&lt;&gt;"", Indicators!G129, ""), "")</f>
        <v/>
      </c>
      <c r="DA129" s="33" t="str">
        <f>IF($K129="Yes", IF(Indicators!H129&lt;&gt;"", Indicators!H129, ""), "")</f>
        <v/>
      </c>
      <c r="DB129" s="33" t="str">
        <f>IF($K129="Yes", IF(Indicators!I129&lt;&gt;"", Indicators!I129, ""), "")</f>
        <v/>
      </c>
      <c r="DC129" s="33" t="str">
        <f>IF($K129="Yes", IF(Indicators!J129&lt;&gt;"", Indicators!J129, ""), "")</f>
        <v/>
      </c>
      <c r="DD129" s="33" t="str">
        <f>IF($K129="Yes", IF(Indicators!K129&lt;&gt;"", Indicators!K129, ""), "")</f>
        <v/>
      </c>
      <c r="DE129" s="33" t="str">
        <f>IF($K129="Yes", IF(Indicators!L129&lt;&gt;"", Indicators!L129, ""), "")</f>
        <v/>
      </c>
      <c r="DF129" s="33" t="str">
        <f>IF($K129="Yes", IF(Indicators!M129&lt;&gt;"", Indicators!M129, ""), "")</f>
        <v/>
      </c>
      <c r="DH129" s="33" t="str">
        <f>IF($K129="Yes", IF(Indicators!W129&lt;&gt;"", Indicators!W129, ""), "")</f>
        <v/>
      </c>
      <c r="DJ129" s="33" t="str">
        <f>IF($K129="Yes", IF(Indicators!O129&lt;&gt;"", Indicators!O129, ""), "")</f>
        <v/>
      </c>
      <c r="DK129" s="33" t="str">
        <f>IF($K129="Yes", IF(Indicators!P129&lt;&gt;"", Indicators!P129, ""), "")</f>
        <v/>
      </c>
      <c r="DL129" s="33" t="str">
        <f>IF($K129="Yes", IF(Indicators!Q129&lt;&gt;"", Indicators!Q129, ""), "")</f>
        <v/>
      </c>
      <c r="DM129" s="33" t="str">
        <f>IF($K129="Yes", IF(Indicators!R129&lt;&gt;"", Indicators!R129, ""), "")</f>
        <v/>
      </c>
      <c r="DN129" s="33" t="str">
        <f>IF($K129="Yes", IF(Indicators!S129&lt;&gt;"", Indicators!S129, ""), "")</f>
        <v/>
      </c>
      <c r="DO129" s="33" t="str">
        <f>IF($K129="Yes", IF(Indicators!T129&lt;&gt;"", Indicators!T129, ""), "")</f>
        <v/>
      </c>
      <c r="DP129" s="33" t="str">
        <f>IF($K129="Yes", IF(Indicators!U129&lt;&gt;"", Indicators!U129, ""), "")</f>
        <v/>
      </c>
      <c r="DQ129" s="33" t="str">
        <f>IF($K129="Yes", IF(Indicators!V129&lt;&gt;"", Indicators!V129, ""), "")</f>
        <v/>
      </c>
      <c r="DS129" s="29" t="str">
        <f>IF($K129="Yes", IF(Indicators!X129&lt;&gt;"", Indicators!X129, ""), "")</f>
        <v/>
      </c>
    </row>
    <row r="130" spans="1:123" x14ac:dyDescent="0.25">
      <c r="A130" s="56" t="str">
        <f>Indicators!A130</f>
        <v>District1029</v>
      </c>
      <c r="B130" s="56" t="str">
        <f>Indicators!B130</f>
        <v>School 5</v>
      </c>
      <c r="C130" s="57" t="str">
        <f>Indicators!D130</f>
        <v>Yes</v>
      </c>
      <c r="D130" s="64">
        <f>IF(AK130="Y", IF(Parameters!B$5="Percentile", Identification!AJ130,Identification!AI130), "")</f>
        <v>49.494949499999997</v>
      </c>
      <c r="E130" s="64" t="str">
        <f>IF(AN130="Y", IF(Parameters!B$6="Percentile", AM130, AL130), "")</f>
        <v/>
      </c>
      <c r="F130" s="57" t="str">
        <f t="shared" ref="F130:F193" si="64">IF(C130="Yes", AO130, "")</f>
        <v>Y</v>
      </c>
      <c r="G130" s="64" t="str">
        <f>IF(AND(F130="Y", AS130="Y"), IF(Parameters!B$7="Percentile", AR130,AQ130), "")</f>
        <v/>
      </c>
      <c r="H130" s="57" t="str">
        <f t="shared" ref="H130:H193" si="65">IF(AND(C130="Yes", F130="Y"), AS130, "")</f>
        <v>N</v>
      </c>
      <c r="I130" s="64" t="str">
        <f>IF(AND(H130="Y", AW130="Y"), IF(Parameters!B$7="Percentile", AV130,AU130), "")</f>
        <v/>
      </c>
      <c r="J130" s="65" t="str">
        <f t="shared" ref="J130:J193" si="66">IF(AND(C130="Yes", H130="Y"), AW130, "")</f>
        <v/>
      </c>
      <c r="K130" s="57" t="str">
        <f t="shared" si="35"/>
        <v>No</v>
      </c>
      <c r="L130" s="87" t="str">
        <f t="shared" si="36"/>
        <v/>
      </c>
      <c r="M130" s="57" t="str">
        <f>Identification!BI130</f>
        <v>N</v>
      </c>
      <c r="N130" s="87" t="str">
        <f t="shared" si="37"/>
        <v/>
      </c>
      <c r="O130" s="88" t="str">
        <f t="shared" si="38"/>
        <v/>
      </c>
      <c r="P130" s="57" t="str">
        <f t="shared" si="39"/>
        <v/>
      </c>
      <c r="Q130" s="57" t="str">
        <f t="shared" si="40"/>
        <v/>
      </c>
      <c r="R130" s="57" t="str">
        <f t="shared" si="41"/>
        <v>No</v>
      </c>
      <c r="S130" s="57" t="str">
        <f t="shared" si="42"/>
        <v/>
      </c>
      <c r="T130" s="57" t="str">
        <f t="shared" si="43"/>
        <v>N</v>
      </c>
      <c r="U130" s="57" t="str">
        <f t="shared" si="44"/>
        <v/>
      </c>
      <c r="V130" s="88" t="str">
        <f t="shared" si="45"/>
        <v/>
      </c>
      <c r="W130" s="57" t="str">
        <f t="shared" si="46"/>
        <v/>
      </c>
      <c r="X130" s="91" t="str">
        <f t="shared" si="47"/>
        <v/>
      </c>
      <c r="Y130" s="58" t="str">
        <f t="shared" si="48"/>
        <v>No</v>
      </c>
      <c r="AA130" s="29" t="str">
        <f t="shared" si="49"/>
        <v>No</v>
      </c>
      <c r="AB130" s="29" t="str">
        <f t="shared" si="50"/>
        <v>No</v>
      </c>
      <c r="AC130" s="29" t="str">
        <f t="shared" si="51"/>
        <v>No</v>
      </c>
      <c r="AE130" s="29" t="str">
        <f t="shared" si="52"/>
        <v/>
      </c>
      <c r="AF130" s="29" t="str">
        <f t="shared" si="53"/>
        <v/>
      </c>
      <c r="AG130" s="29" t="str">
        <f t="shared" si="54"/>
        <v/>
      </c>
      <c r="AI130" s="33">
        <f>IF(C130="Yes",IF(Indicators!E130&lt;&gt;"", Indicators!E130,""),"")</f>
        <v>49.494949499999997</v>
      </c>
      <c r="AJ130" s="33">
        <f t="shared" si="55"/>
        <v>63.2</v>
      </c>
      <c r="AK130" s="62" t="str">
        <f>IF(Parameters!B$5="Percentile", IF(AJ130&lt;Parameters!C$5, "Y", "N"), IF(AI130&lt;Parameters!C$5, "Y", "N"))</f>
        <v>Y</v>
      </c>
      <c r="AL130" s="33" t="str">
        <f>IF(C130="Yes", IF(Indicators!W130&lt;&gt;"", Indicators!W130, ""),"")</f>
        <v/>
      </c>
      <c r="AM130" s="33" t="str">
        <f t="shared" si="56"/>
        <v/>
      </c>
      <c r="AN130" s="33" t="str">
        <f>IF(AL130&lt;&gt;"", IF(Parameters!B$6="Percentile", IF(AM130&lt;Parameters!C$6, "Y", "N"), IF(AL130&lt;Parameters!C$6, "Y", "N")),"")</f>
        <v/>
      </c>
      <c r="AO130" s="47" t="str">
        <f t="shared" si="57"/>
        <v>Y</v>
      </c>
      <c r="AQ130" s="33">
        <f>IF(C130="Yes", IF(Indicators!N130&lt;&gt;"", Indicators!N130,""),"")</f>
        <v>131.94444440000001</v>
      </c>
      <c r="AR130" s="33">
        <f t="shared" si="58"/>
        <v>87.6</v>
      </c>
      <c r="AS130" s="48" t="str">
        <f>IF(Parameters!B$7="Percentile", IF(AR130&lt;Parameters!C$7, "Y", "N"), IF(AQ130&lt;Parameters!C$7, "Y", "N"))</f>
        <v>N</v>
      </c>
      <c r="AU130" s="33">
        <f>IF(C130="Yes", IF(Indicators!X130&lt;&gt;"", Indicators!X130,""),"")</f>
        <v>26.45</v>
      </c>
      <c r="AV130" s="33">
        <f t="shared" si="59"/>
        <v>6.1000000000000085</v>
      </c>
      <c r="AW130" s="48" t="str">
        <f>IF(Parameters!B$8="Percentile", IF(AV130&lt;Parameters!C$8, "Y", "N"), IF(AU130&gt;Parameters!C$8, "Y", "N"))</f>
        <v>Y</v>
      </c>
      <c r="AY130" s="71" t="str">
        <f>IF(Indicators!F130&lt;&gt;"", IF(Indicators!F130&lt;Parameters!F$5, "Y", "N"), "")</f>
        <v>N</v>
      </c>
      <c r="AZ130" s="71" t="str">
        <f>IF(Indicators!G130&lt;&gt;"", IF(Indicators!G130&lt;Parameters!G$5, "Y", "N"), "")</f>
        <v>N</v>
      </c>
      <c r="BA130" s="71" t="str">
        <f>IF(Indicators!H130&lt;&gt;"", IF(Indicators!H130&lt;Parameters!H$5, "Y", "N"), "")</f>
        <v/>
      </c>
      <c r="BB130" s="71" t="str">
        <f>IF(Indicators!I130&lt;&gt;"", IF(Indicators!I130&lt;Parameters!I$5, "Y", "N"), "")</f>
        <v/>
      </c>
      <c r="BC130" s="71" t="str">
        <f>IF(Indicators!J130&lt;&gt;"", IF(Indicators!J130&lt;Parameters!J$5, "Y", "N"), "")</f>
        <v/>
      </c>
      <c r="BD130" s="71" t="str">
        <f>IF(Indicators!K130&lt;&gt;"", IF(Indicators!K130&lt;Parameters!K$5, "Y", "N"), "")</f>
        <v/>
      </c>
      <c r="BE130" s="71" t="str">
        <f>IF(Indicators!L130&lt;&gt;"", IF(Indicators!L130&lt;Parameters!L$5, "Y", "N"), "")</f>
        <v/>
      </c>
      <c r="BF130" s="71" t="str">
        <f>IF(Indicators!M130&lt;&gt;"", IF(Indicators!M130&lt;Parameters!M$5, "Y", "N"), "")</f>
        <v>Y</v>
      </c>
      <c r="BG130" s="29" t="str">
        <f>IF(Indicators!Q130&lt;&gt;"", IF(Indicators!Q130&lt;Parameters!H$6, "Y", "N"), "")</f>
        <v/>
      </c>
      <c r="BH130" s="29">
        <f t="shared" si="60"/>
        <v>1</v>
      </c>
      <c r="BI130" s="47" t="str">
        <f>IF(K130="No",IF(BH130&gt;=Parameters!C$12, "Y", "N"), "")</f>
        <v>N</v>
      </c>
      <c r="BK130" s="78" t="str">
        <f>IF(AND($BI130="Y", Indicators!O130&lt;&gt;""), _xlfn.PERCENTRANK.EXC(Indicators!O$2:O$210, Indicators!O130)*100, "")</f>
        <v/>
      </c>
      <c r="BL130" s="78" t="str">
        <f>IF(AND($BI130="Y", Indicators!P130&lt;&gt;""), _xlfn.PERCENTRANK.EXC(Indicators!P$2:P$210, Indicators!P130)*100, "")</f>
        <v/>
      </c>
      <c r="BM130" s="78" t="str">
        <f>IF(AND($BI130="Y", Indicators!Q130&lt;&gt;""), _xlfn.PERCENTRANK.EXC(Indicators!Q$2:Q$210, Indicators!Q130)*100, "")</f>
        <v/>
      </c>
      <c r="BN130" s="78" t="str">
        <f>IF(AND($BI130="Y", Indicators!R130&lt;&gt;""), _xlfn.PERCENTRANK.EXC(Indicators!R$2:R$210, Indicators!R130)*100, "")</f>
        <v/>
      </c>
      <c r="BO130" s="78" t="str">
        <f>IF(AND($BI130="Y", Indicators!S130&lt;&gt;""), _xlfn.PERCENTRANK.EXC(Indicators!S$2:S$210, Indicators!S130)*100, "")</f>
        <v/>
      </c>
      <c r="BP130" s="78" t="str">
        <f>IF(AND($BI130="Y", Indicators!T130&lt;&gt;""), _xlfn.PERCENTRANK.EXC(Indicators!T$2:T$210, Indicators!T130)*100, "")</f>
        <v/>
      </c>
      <c r="BQ130" s="78" t="str">
        <f>IF(AND($BI130="Y", Indicators!U130&lt;&gt;""), _xlfn.PERCENTRANK.EXC(Indicators!U$2:U$210, Indicators!U130)*100, "")</f>
        <v/>
      </c>
      <c r="BR130" s="78" t="str">
        <f>IF(AND($BI130="Y", Indicators!V130&lt;&gt;""), _xlfn.PERCENTRANK.EXC(Indicators!V$2:V$210, Indicators!V130)*100, "")</f>
        <v/>
      </c>
      <c r="BS130" s="81" t="str">
        <f t="shared" si="61"/>
        <v/>
      </c>
      <c r="BT130" s="84" t="str">
        <f>IF(BI130="Y", IF(BS130&gt;=Parameters!C$13, "Y", "N"), "")</f>
        <v/>
      </c>
      <c r="BU130" s="29"/>
      <c r="BV130" s="33" t="str">
        <f>IF(BT130="Y", Indicators!X130, "")</f>
        <v/>
      </c>
      <c r="BW130" s="47" t="str">
        <f>IF(BV130&lt;&gt;"", IF(BV130&gt;Parameters!C$14,"Y", "N"), "")</f>
        <v/>
      </c>
      <c r="BY130" s="72" t="str">
        <f>IF(Indicators!F130&lt;&gt;"", IF(Indicators!F130&lt;Parameters!F$18, "Y", "N"), "")</f>
        <v>N</v>
      </c>
      <c r="BZ130" s="72" t="str">
        <f>IF(Indicators!G130&lt;&gt;"", IF(Indicators!G130&lt;Parameters!G$18, "Y", "N"), "")</f>
        <v>N</v>
      </c>
      <c r="CA130" s="72" t="str">
        <f>IF(Indicators!H130&lt;&gt;"", IF(Indicators!H130&lt;Parameters!H$18, "Y", "N"), "")</f>
        <v/>
      </c>
      <c r="CB130" s="72" t="str">
        <f>IF(Indicators!I130&lt;&gt;"", IF(Indicators!I130&lt;Parameters!I$18, "Y", "N"), "")</f>
        <v/>
      </c>
      <c r="CC130" s="72" t="str">
        <f>IF(Indicators!J130&lt;&gt;"", IF(Indicators!J130&lt;Parameters!J$18, "Y", "N"), "")</f>
        <v/>
      </c>
      <c r="CD130" s="72" t="str">
        <f>IF(Indicators!K130&lt;&gt;"", IF(Indicators!K130&lt;Parameters!K$18, "Y", "N"), "")</f>
        <v/>
      </c>
      <c r="CE130" s="72" t="str">
        <f>IF(Indicators!L130&lt;&gt;"", IF(Indicators!L130&lt;Parameters!L$18, "Y", "N"), "")</f>
        <v/>
      </c>
      <c r="CF130" s="72" t="str">
        <f>IF(Indicators!M130&lt;&gt;"", IF(Indicators!M130&lt;Parameters!M$18, "Y", "N"), "")</f>
        <v>N</v>
      </c>
      <c r="CG130" s="29" t="str">
        <f>IF(Indicators!Q130&lt;&gt;"", IF(Indicators!Q130&lt;Parameters!H$19, "Y", "N"), "")</f>
        <v/>
      </c>
      <c r="CH130" s="29">
        <f t="shared" si="62"/>
        <v>0</v>
      </c>
      <c r="CI130" s="47" t="str">
        <f>IF(AND(K130="No",R130="No"),IF(CH130&gt;=Parameters!C$18, "Y", "N"), "")</f>
        <v>N</v>
      </c>
      <c r="CJ130" s="29"/>
      <c r="CK130" s="29" t="str">
        <f>IF(AND($CI130="Y", Indicators!O130&lt;&gt;""), IF(Indicators!O130&lt;Parameters!F$20, "Y", "N"),"")</f>
        <v/>
      </c>
      <c r="CL130" s="29" t="str">
        <f>IF(AND($CI130="Y", Indicators!P130&lt;&gt;""), IF(Indicators!P130&lt;Parameters!G$20, "Y", "N"),"")</f>
        <v/>
      </c>
      <c r="CM130" s="29" t="str">
        <f>IF(AND($CI130="Y", Indicators!Q130&lt;&gt;""), IF(Indicators!Q130&lt;Parameters!H$20, "Y", "N"),"")</f>
        <v/>
      </c>
      <c r="CN130" s="29" t="str">
        <f>IF(AND($CI130="Y", Indicators!R130&lt;&gt;""), IF(Indicators!R130&lt;Parameters!I$20, "Y", "N"),"")</f>
        <v/>
      </c>
      <c r="CO130" s="29" t="str">
        <f>IF(AND($CI130="Y", Indicators!S130&lt;&gt;""), IF(Indicators!S130&lt;Parameters!J$20, "Y", "N"),"")</f>
        <v/>
      </c>
      <c r="CP130" s="29" t="str">
        <f>IF(AND($CI130="Y", Indicators!T130&lt;&gt;""), IF(Indicators!T130&lt;Parameters!K$20, "Y", "N"),"")</f>
        <v/>
      </c>
      <c r="CQ130" s="29" t="str">
        <f>IF(AND($CI130="Y", Indicators!U130&lt;&gt;""), IF(Indicators!U130&lt;Parameters!L$20, "Y", "N"),"")</f>
        <v/>
      </c>
      <c r="CR130" s="29" t="str">
        <f>IF(AND($CI130="Y", Indicators!V130&lt;&gt;""), IF(Indicators!V130&lt;Parameters!M$20, "Y", "N"),"")</f>
        <v/>
      </c>
      <c r="CS130" s="81" t="str">
        <f t="shared" si="63"/>
        <v/>
      </c>
      <c r="CT130" s="84" t="str">
        <f>IF(CI130="Y", IF(CS130&gt;=Parameters!C$19, "Y", "N"), "")</f>
        <v/>
      </c>
      <c r="CU130" s="29" t="str">
        <f>IF($H130="Yes",#REF!, "")</f>
        <v/>
      </c>
      <c r="CV130" s="78" t="str">
        <f>IF(CT130="Y", Indicators!X130, "")</f>
        <v/>
      </c>
      <c r="CW130" s="34" t="str">
        <f>IF(CV130&lt;&gt;"",IF(CV130&gt;Parameters!C149,"Y","N"), "")</f>
        <v/>
      </c>
      <c r="CY130" s="33" t="str">
        <f>IF($K130="Yes", IF(Indicators!F130&lt;&gt;"", Indicators!F130, ""), "")</f>
        <v/>
      </c>
      <c r="CZ130" s="33" t="str">
        <f>IF($K130="Yes", IF(Indicators!G130&lt;&gt;"", Indicators!G130, ""), "")</f>
        <v/>
      </c>
      <c r="DA130" s="33" t="str">
        <f>IF($K130="Yes", IF(Indicators!H130&lt;&gt;"", Indicators!H130, ""), "")</f>
        <v/>
      </c>
      <c r="DB130" s="33" t="str">
        <f>IF($K130="Yes", IF(Indicators!I130&lt;&gt;"", Indicators!I130, ""), "")</f>
        <v/>
      </c>
      <c r="DC130" s="33" t="str">
        <f>IF($K130="Yes", IF(Indicators!J130&lt;&gt;"", Indicators!J130, ""), "")</f>
        <v/>
      </c>
      <c r="DD130" s="33" t="str">
        <f>IF($K130="Yes", IF(Indicators!K130&lt;&gt;"", Indicators!K130, ""), "")</f>
        <v/>
      </c>
      <c r="DE130" s="33" t="str">
        <f>IF($K130="Yes", IF(Indicators!L130&lt;&gt;"", Indicators!L130, ""), "")</f>
        <v/>
      </c>
      <c r="DF130" s="33" t="str">
        <f>IF($K130="Yes", IF(Indicators!M130&lt;&gt;"", Indicators!M130, ""), "")</f>
        <v/>
      </c>
      <c r="DH130" s="33" t="str">
        <f>IF($K130="Yes", IF(Indicators!W130&lt;&gt;"", Indicators!W130, ""), "")</f>
        <v/>
      </c>
      <c r="DJ130" s="33" t="str">
        <f>IF($K130="Yes", IF(Indicators!O130&lt;&gt;"", Indicators!O130, ""), "")</f>
        <v/>
      </c>
      <c r="DK130" s="33" t="str">
        <f>IF($K130="Yes", IF(Indicators!P130&lt;&gt;"", Indicators!P130, ""), "")</f>
        <v/>
      </c>
      <c r="DL130" s="33" t="str">
        <f>IF($K130="Yes", IF(Indicators!Q130&lt;&gt;"", Indicators!Q130, ""), "")</f>
        <v/>
      </c>
      <c r="DM130" s="33" t="str">
        <f>IF($K130="Yes", IF(Indicators!R130&lt;&gt;"", Indicators!R130, ""), "")</f>
        <v/>
      </c>
      <c r="DN130" s="33" t="str">
        <f>IF($K130="Yes", IF(Indicators!S130&lt;&gt;"", Indicators!S130, ""), "")</f>
        <v/>
      </c>
      <c r="DO130" s="33" t="str">
        <f>IF($K130="Yes", IF(Indicators!T130&lt;&gt;"", Indicators!T130, ""), "")</f>
        <v/>
      </c>
      <c r="DP130" s="33" t="str">
        <f>IF($K130="Yes", IF(Indicators!U130&lt;&gt;"", Indicators!U130, ""), "")</f>
        <v/>
      </c>
      <c r="DQ130" s="33" t="str">
        <f>IF($K130="Yes", IF(Indicators!V130&lt;&gt;"", Indicators!V130, ""), "")</f>
        <v/>
      </c>
      <c r="DS130" s="29" t="str">
        <f>IF($K130="Yes", IF(Indicators!X130&lt;&gt;"", Indicators!X130, ""), "")</f>
        <v/>
      </c>
    </row>
    <row r="131" spans="1:123" x14ac:dyDescent="0.25">
      <c r="A131" s="56" t="str">
        <f>Indicators!A131</f>
        <v>District1029</v>
      </c>
      <c r="B131" s="56" t="str">
        <f>Indicators!B131</f>
        <v>School 6</v>
      </c>
      <c r="C131" s="57" t="str">
        <f>Indicators!D131</f>
        <v>Yes</v>
      </c>
      <c r="D131" s="64">
        <f>IF(AK131="Y", IF(Parameters!B$5="Percentile", Identification!AJ131,Identification!AI131), "")</f>
        <v>32.484076399999999</v>
      </c>
      <c r="E131" s="64" t="str">
        <f>IF(AN131="Y", IF(Parameters!B$6="Percentile", AM131, AL131), "")</f>
        <v/>
      </c>
      <c r="F131" s="57" t="str">
        <f t="shared" si="64"/>
        <v>Y</v>
      </c>
      <c r="G131" s="64" t="str">
        <f>IF(AND(F131="Y", AS131="Y"), IF(Parameters!B$7="Percentile", AR131,AQ131), "")</f>
        <v/>
      </c>
      <c r="H131" s="57" t="str">
        <f t="shared" si="65"/>
        <v>N</v>
      </c>
      <c r="I131" s="64" t="str">
        <f>IF(AND(H131="Y", AW131="Y"), IF(Parameters!B$7="Percentile", AV131,AU131), "")</f>
        <v/>
      </c>
      <c r="J131" s="65" t="str">
        <f t="shared" si="66"/>
        <v/>
      </c>
      <c r="K131" s="57" t="str">
        <f t="shared" ref="K131:K194" si="67">IF(J131="Y", "Yes", "No")</f>
        <v>No</v>
      </c>
      <c r="L131" s="87">
        <f t="shared" ref="L131:L194" si="68">IF(BI131="Y", BH131, "")</f>
        <v>3</v>
      </c>
      <c r="M131" s="57" t="str">
        <f>Identification!BI131</f>
        <v>Y</v>
      </c>
      <c r="N131" s="87">
        <f t="shared" ref="N131:N194" si="69">IF(BT131="Y", BS131, "")</f>
        <v>3</v>
      </c>
      <c r="O131" s="88" t="str">
        <f t="shared" ref="O131:O194" si="70">BT131</f>
        <v>Y</v>
      </c>
      <c r="P131" s="57">
        <f t="shared" ref="P131:P194" si="71">IF(BW131="Y", BV131, "")</f>
        <v>13.2</v>
      </c>
      <c r="Q131" s="57" t="str">
        <f t="shared" ref="Q131:Q194" si="72">BW131</f>
        <v>Y</v>
      </c>
      <c r="R131" s="57" t="str">
        <f t="shared" ref="R131:R194" si="73">IF(Q131="Y", "Yes", "No")</f>
        <v>Yes</v>
      </c>
      <c r="S131" s="57" t="str">
        <f t="shared" ref="S131:S194" si="74">IF(CI131="Y", CH131, "")</f>
        <v/>
      </c>
      <c r="T131" s="57" t="str">
        <f t="shared" ref="T131:T194" si="75">CI131</f>
        <v/>
      </c>
      <c r="U131" s="57" t="str">
        <f t="shared" ref="U131:U194" si="76">IF(CT131="Y",CS131, "")</f>
        <v/>
      </c>
      <c r="V131" s="88" t="str">
        <f t="shared" ref="V131:V194" si="77">CT131</f>
        <v/>
      </c>
      <c r="W131" s="57" t="str">
        <f t="shared" ref="W131:W194" si="78">IF(CW131="Y", CV131, "")</f>
        <v/>
      </c>
      <c r="X131" s="91" t="str">
        <f t="shared" ref="X131:X194" si="79">CW131</f>
        <v/>
      </c>
      <c r="Y131" s="58" t="str">
        <f t="shared" ref="Y131:Y194" si="80">IF(X131="Y", "Yes", "No")</f>
        <v>No</v>
      </c>
      <c r="AA131" s="29" t="str">
        <f t="shared" ref="AA131:AA194" si="81">IF(C131="Yes", K131, "")</f>
        <v>No</v>
      </c>
      <c r="AB131" s="29" t="str">
        <f t="shared" ref="AB131:AB194" si="82">IF(C131="Yes", R131, "")</f>
        <v>Yes</v>
      </c>
      <c r="AC131" s="29" t="str">
        <f t="shared" ref="AC131:AC194" si="83">IF(C131="Yes", Y131, "")</f>
        <v>No</v>
      </c>
      <c r="AE131" s="29" t="str">
        <f t="shared" ref="AE131:AE194" si="84">IF(C131="No", K131, "")</f>
        <v/>
      </c>
      <c r="AF131" s="29" t="str">
        <f t="shared" ref="AF131:AF194" si="85">IF(C131="No", R131, "")</f>
        <v/>
      </c>
      <c r="AG131" s="29" t="str">
        <f t="shared" ref="AG131:AG194" si="86">IF(C131="No", Y131, "")</f>
        <v/>
      </c>
      <c r="AI131" s="33">
        <f>IF(C131="Yes",IF(Indicators!E131&lt;&gt;"", Indicators!E131,""),"")</f>
        <v>32.484076399999999</v>
      </c>
      <c r="AJ131" s="33">
        <f t="shared" ref="AJ131:AJ194" si="87">IF(AI131&lt;&gt;"",_xlfn.PERCENTRANK.EXC(AI$2:AI$210, AI131)*100, "")</f>
        <v>18.3</v>
      </c>
      <c r="AK131" s="62" t="str">
        <f>IF(Parameters!B$5="Percentile", IF(AJ131&lt;Parameters!C$5, "Y", "N"), IF(AI131&lt;Parameters!C$5, "Y", "N"))</f>
        <v>Y</v>
      </c>
      <c r="AL131" s="33" t="str">
        <f>IF(C131="Yes", IF(Indicators!W131&lt;&gt;"", Indicators!W131, ""),"")</f>
        <v/>
      </c>
      <c r="AM131" s="33" t="str">
        <f t="shared" ref="AM131:AM194" si="88">IF(AL131&lt;&gt;"",_xlfn.PERCENTRANK.EXC(AL$2:AL$210, AL131)*100, "")</f>
        <v/>
      </c>
      <c r="AN131" s="33" t="str">
        <f>IF(AL131&lt;&gt;"", IF(Parameters!B$6="Percentile", IF(AM131&lt;Parameters!C$6, "Y", "N"), IF(AL131&lt;Parameters!C$6, "Y", "N")),"")</f>
        <v/>
      </c>
      <c r="AO131" s="47" t="str">
        <f t="shared" ref="AO131:AO194" si="89">IF(OR(AK131="Y", AN131="Y"), "Y", "N")</f>
        <v>Y</v>
      </c>
      <c r="AQ131" s="33">
        <f>IF(C131="Yes", IF(Indicators!N131&lt;&gt;"", Indicators!N131,""),"")</f>
        <v>102.2222222</v>
      </c>
      <c r="AR131" s="33">
        <f t="shared" ref="AR131:AR194" si="90">IF(AQ131&lt;&gt;"",_xlfn.PERCENTRANK.EXC(AQ$2:AQ$210, AQ131)*100, "")</f>
        <v>28.000000000000004</v>
      </c>
      <c r="AS131" s="48" t="str">
        <f>IF(Parameters!B$7="Percentile", IF(AR131&lt;Parameters!C$7, "Y", "N"), IF(AQ131&lt;Parameters!C$7, "Y", "N"))</f>
        <v>N</v>
      </c>
      <c r="AU131" s="33">
        <f>IF(C131="Yes", IF(Indicators!X131&lt;&gt;"", Indicators!X131,""),"")</f>
        <v>13.2</v>
      </c>
      <c r="AV131" s="33">
        <f t="shared" ref="AV131:AV194" si="91">IF(AU131&lt;&gt;"",100-_xlfn.PERCENTRANK.EXC(AU$2:AU$210, AU131)*100, "")</f>
        <v>57.1</v>
      </c>
      <c r="AW131" s="48" t="str">
        <f>IF(Parameters!B$8="Percentile", IF(AV131&lt;Parameters!C$8, "Y", "N"), IF(AU131&gt;Parameters!C$8, "Y", "N"))</f>
        <v>N</v>
      </c>
      <c r="AY131" s="71" t="str">
        <f>IF(Indicators!F131&lt;&gt;"", IF(Indicators!F131&lt;Parameters!F$5, "Y", "N"), "")</f>
        <v>Y</v>
      </c>
      <c r="AZ131" s="71" t="str">
        <f>IF(Indicators!G131&lt;&gt;"", IF(Indicators!G131&lt;Parameters!G$5, "Y", "N"), "")</f>
        <v>Y</v>
      </c>
      <c r="BA131" s="71" t="str">
        <f>IF(Indicators!H131&lt;&gt;"", IF(Indicators!H131&lt;Parameters!H$5, "Y", "N"), "")</f>
        <v/>
      </c>
      <c r="BB131" s="71" t="str">
        <f>IF(Indicators!I131&lt;&gt;"", IF(Indicators!I131&lt;Parameters!I$5, "Y", "N"), "")</f>
        <v/>
      </c>
      <c r="BC131" s="71" t="str">
        <f>IF(Indicators!J131&lt;&gt;"", IF(Indicators!J131&lt;Parameters!J$5, "Y", "N"), "")</f>
        <v/>
      </c>
      <c r="BD131" s="71" t="str">
        <f>IF(Indicators!K131&lt;&gt;"", IF(Indicators!K131&lt;Parameters!K$5, "Y", "N"), "")</f>
        <v/>
      </c>
      <c r="BE131" s="71" t="str">
        <f>IF(Indicators!L131&lt;&gt;"", IF(Indicators!L131&lt;Parameters!L$5, "Y", "N"), "")</f>
        <v/>
      </c>
      <c r="BF131" s="71" t="str">
        <f>IF(Indicators!M131&lt;&gt;"", IF(Indicators!M131&lt;Parameters!M$5, "Y", "N"), "")</f>
        <v>Y</v>
      </c>
      <c r="BG131" s="29" t="str">
        <f>IF(Indicators!Q131&lt;&gt;"", IF(Indicators!Q131&lt;Parameters!H$6, "Y", "N"), "")</f>
        <v/>
      </c>
      <c r="BH131" s="29">
        <f t="shared" ref="BH131:BH194" si="92">COUNTIF(AY131:BG131, "Y")</f>
        <v>3</v>
      </c>
      <c r="BI131" s="47" t="str">
        <f>IF(K131="No",IF(BH131&gt;=Parameters!C$12, "Y", "N"), "")</f>
        <v>Y</v>
      </c>
      <c r="BK131" s="78">
        <f>IF(AND($BI131="Y", Indicators!O131&lt;&gt;""), _xlfn.PERCENTRANK.EXC(Indicators!O$2:O$210, Indicators!O131)*100, "")</f>
        <v>15.6</v>
      </c>
      <c r="BL131" s="78">
        <f>IF(AND($BI131="Y", Indicators!P131&lt;&gt;""), _xlfn.PERCENTRANK.EXC(Indicators!P$2:P$210, Indicators!P131)*100, "")</f>
        <v>21.4</v>
      </c>
      <c r="BM131" s="78" t="str">
        <f>IF(AND($BI131="Y", Indicators!Q131&lt;&gt;""), _xlfn.PERCENTRANK.EXC(Indicators!Q$2:Q$210, Indicators!Q131)*100, "")</f>
        <v/>
      </c>
      <c r="BN131" s="78" t="str">
        <f>IF(AND($BI131="Y", Indicators!R131&lt;&gt;""), _xlfn.PERCENTRANK.EXC(Indicators!R$2:R$210, Indicators!R131)*100, "")</f>
        <v/>
      </c>
      <c r="BO131" s="78" t="str">
        <f>IF(AND($BI131="Y", Indicators!S131&lt;&gt;""), _xlfn.PERCENTRANK.EXC(Indicators!S$2:S$210, Indicators!S131)*100, "")</f>
        <v/>
      </c>
      <c r="BP131" s="78" t="str">
        <f>IF(AND($BI131="Y", Indicators!T131&lt;&gt;""), _xlfn.PERCENTRANK.EXC(Indicators!T$2:T$210, Indicators!T131)*100, "")</f>
        <v/>
      </c>
      <c r="BQ131" s="78" t="str">
        <f>IF(AND($BI131="Y", Indicators!U131&lt;&gt;""), _xlfn.PERCENTRANK.EXC(Indicators!U$2:U$210, Indicators!U131)*100, "")</f>
        <v/>
      </c>
      <c r="BR131" s="78">
        <f>IF(AND($BI131="Y", Indicators!V131&lt;&gt;""), _xlfn.PERCENTRANK.EXC(Indicators!V$2:V$210, Indicators!V131)*100, "")</f>
        <v>22.8</v>
      </c>
      <c r="BS131" s="81">
        <f t="shared" ref="BS131:BS194" si="93">IF(BI131="Y", COUNTIF(BK131:BR131, "&lt;25"), "")</f>
        <v>3</v>
      </c>
      <c r="BT131" s="84" t="str">
        <f>IF(BI131="Y", IF(BS131&gt;=Parameters!C$13, "Y", "N"), "")</f>
        <v>Y</v>
      </c>
      <c r="BU131" s="29"/>
      <c r="BV131" s="33">
        <f>IF(BT131="Y", Indicators!X131, "")</f>
        <v>13.2</v>
      </c>
      <c r="BW131" s="47" t="str">
        <f>IF(BV131&lt;&gt;"", IF(BV131&gt;Parameters!C$14,"Y", "N"), "")</f>
        <v>Y</v>
      </c>
      <c r="BY131" s="72" t="str">
        <f>IF(Indicators!F131&lt;&gt;"", IF(Indicators!F131&lt;Parameters!F$18, "Y", "N"), "")</f>
        <v>Y</v>
      </c>
      <c r="BZ131" s="72" t="str">
        <f>IF(Indicators!G131&lt;&gt;"", IF(Indicators!G131&lt;Parameters!G$18, "Y", "N"), "")</f>
        <v>Y</v>
      </c>
      <c r="CA131" s="72" t="str">
        <f>IF(Indicators!H131&lt;&gt;"", IF(Indicators!H131&lt;Parameters!H$18, "Y", "N"), "")</f>
        <v/>
      </c>
      <c r="CB131" s="72" t="str">
        <f>IF(Indicators!I131&lt;&gt;"", IF(Indicators!I131&lt;Parameters!I$18, "Y", "N"), "")</f>
        <v/>
      </c>
      <c r="CC131" s="72" t="str">
        <f>IF(Indicators!J131&lt;&gt;"", IF(Indicators!J131&lt;Parameters!J$18, "Y", "N"), "")</f>
        <v/>
      </c>
      <c r="CD131" s="72" t="str">
        <f>IF(Indicators!K131&lt;&gt;"", IF(Indicators!K131&lt;Parameters!K$18, "Y", "N"), "")</f>
        <v/>
      </c>
      <c r="CE131" s="72" t="str">
        <f>IF(Indicators!L131&lt;&gt;"", IF(Indicators!L131&lt;Parameters!L$18, "Y", "N"), "")</f>
        <v/>
      </c>
      <c r="CF131" s="72" t="str">
        <f>IF(Indicators!M131&lt;&gt;"", IF(Indicators!M131&lt;Parameters!M$18, "Y", "N"), "")</f>
        <v>Y</v>
      </c>
      <c r="CG131" s="29" t="str">
        <f>IF(Indicators!Q131&lt;&gt;"", IF(Indicators!Q131&lt;Parameters!H$19, "Y", "N"), "")</f>
        <v/>
      </c>
      <c r="CH131" s="29">
        <f t="shared" ref="CH131:CH194" si="94">COUNTIF(BY131:CG131, "Y")</f>
        <v>3</v>
      </c>
      <c r="CI131" s="47" t="str">
        <f>IF(AND(K131="No",R131="No"),IF(CH131&gt;=Parameters!C$18, "Y", "N"), "")</f>
        <v/>
      </c>
      <c r="CJ131" s="29"/>
      <c r="CK131" s="29" t="str">
        <f>IF(AND($CI131="Y", Indicators!O131&lt;&gt;""), IF(Indicators!O131&lt;Parameters!F$20, "Y", "N"),"")</f>
        <v/>
      </c>
      <c r="CL131" s="29" t="str">
        <f>IF(AND($CI131="Y", Indicators!P131&lt;&gt;""), IF(Indicators!P131&lt;Parameters!G$20, "Y", "N"),"")</f>
        <v/>
      </c>
      <c r="CM131" s="29" t="str">
        <f>IF(AND($CI131="Y", Indicators!Q131&lt;&gt;""), IF(Indicators!Q131&lt;Parameters!H$20, "Y", "N"),"")</f>
        <v/>
      </c>
      <c r="CN131" s="29" t="str">
        <f>IF(AND($CI131="Y", Indicators!R131&lt;&gt;""), IF(Indicators!R131&lt;Parameters!I$20, "Y", "N"),"")</f>
        <v/>
      </c>
      <c r="CO131" s="29" t="str">
        <f>IF(AND($CI131="Y", Indicators!S131&lt;&gt;""), IF(Indicators!S131&lt;Parameters!J$20, "Y", "N"),"")</f>
        <v/>
      </c>
      <c r="CP131" s="29" t="str">
        <f>IF(AND($CI131="Y", Indicators!T131&lt;&gt;""), IF(Indicators!T131&lt;Parameters!K$20, "Y", "N"),"")</f>
        <v/>
      </c>
      <c r="CQ131" s="29" t="str">
        <f>IF(AND($CI131="Y", Indicators!U131&lt;&gt;""), IF(Indicators!U131&lt;Parameters!L$20, "Y", "N"),"")</f>
        <v/>
      </c>
      <c r="CR131" s="29" t="str">
        <f>IF(AND($CI131="Y", Indicators!V131&lt;&gt;""), IF(Indicators!V131&lt;Parameters!M$20, "Y", "N"),"")</f>
        <v/>
      </c>
      <c r="CS131" s="81" t="str">
        <f t="shared" ref="CS131:CS194" si="95">IF(CI131="Y", COUNTIF(CK131:CR131, "Y"), "")</f>
        <v/>
      </c>
      <c r="CT131" s="84" t="str">
        <f>IF(CI131="Y", IF(CS131&gt;=Parameters!C$19, "Y", "N"), "")</f>
        <v/>
      </c>
      <c r="CU131" s="29" t="str">
        <f>IF($H131="Yes",#REF!, "")</f>
        <v/>
      </c>
      <c r="CV131" s="78" t="str">
        <f>IF(CT131="Y", Indicators!X131, "")</f>
        <v/>
      </c>
      <c r="CW131" s="34" t="str">
        <f>IF(CV131&lt;&gt;"",IF(CV131&gt;Parameters!C150,"Y","N"), "")</f>
        <v/>
      </c>
      <c r="CY131" s="33" t="str">
        <f>IF($K131="Yes", IF(Indicators!F131&lt;&gt;"", Indicators!F131, ""), "")</f>
        <v/>
      </c>
      <c r="CZ131" s="33" t="str">
        <f>IF($K131="Yes", IF(Indicators!G131&lt;&gt;"", Indicators!G131, ""), "")</f>
        <v/>
      </c>
      <c r="DA131" s="33" t="str">
        <f>IF($K131="Yes", IF(Indicators!H131&lt;&gt;"", Indicators!H131, ""), "")</f>
        <v/>
      </c>
      <c r="DB131" s="33" t="str">
        <f>IF($K131="Yes", IF(Indicators!I131&lt;&gt;"", Indicators!I131, ""), "")</f>
        <v/>
      </c>
      <c r="DC131" s="33" t="str">
        <f>IF($K131="Yes", IF(Indicators!J131&lt;&gt;"", Indicators!J131, ""), "")</f>
        <v/>
      </c>
      <c r="DD131" s="33" t="str">
        <f>IF($K131="Yes", IF(Indicators!K131&lt;&gt;"", Indicators!K131, ""), "")</f>
        <v/>
      </c>
      <c r="DE131" s="33" t="str">
        <f>IF($K131="Yes", IF(Indicators!L131&lt;&gt;"", Indicators!L131, ""), "")</f>
        <v/>
      </c>
      <c r="DF131" s="33" t="str">
        <f>IF($K131="Yes", IF(Indicators!M131&lt;&gt;"", Indicators!M131, ""), "")</f>
        <v/>
      </c>
      <c r="DH131" s="33" t="str">
        <f>IF($K131="Yes", IF(Indicators!W131&lt;&gt;"", Indicators!W131, ""), "")</f>
        <v/>
      </c>
      <c r="DJ131" s="33" t="str">
        <f>IF($K131="Yes", IF(Indicators!O131&lt;&gt;"", Indicators!O131, ""), "")</f>
        <v/>
      </c>
      <c r="DK131" s="33" t="str">
        <f>IF($K131="Yes", IF(Indicators!P131&lt;&gt;"", Indicators!P131, ""), "")</f>
        <v/>
      </c>
      <c r="DL131" s="33" t="str">
        <f>IF($K131="Yes", IF(Indicators!Q131&lt;&gt;"", Indicators!Q131, ""), "")</f>
        <v/>
      </c>
      <c r="DM131" s="33" t="str">
        <f>IF($K131="Yes", IF(Indicators!R131&lt;&gt;"", Indicators!R131, ""), "")</f>
        <v/>
      </c>
      <c r="DN131" s="33" t="str">
        <f>IF($K131="Yes", IF(Indicators!S131&lt;&gt;"", Indicators!S131, ""), "")</f>
        <v/>
      </c>
      <c r="DO131" s="33" t="str">
        <f>IF($K131="Yes", IF(Indicators!T131&lt;&gt;"", Indicators!T131, ""), "")</f>
        <v/>
      </c>
      <c r="DP131" s="33" t="str">
        <f>IF($K131="Yes", IF(Indicators!U131&lt;&gt;"", Indicators!U131, ""), "")</f>
        <v/>
      </c>
      <c r="DQ131" s="33" t="str">
        <f>IF($K131="Yes", IF(Indicators!V131&lt;&gt;"", Indicators!V131, ""), "")</f>
        <v/>
      </c>
      <c r="DS131" s="29" t="str">
        <f>IF($K131="Yes", IF(Indicators!X131&lt;&gt;"", Indicators!X131, ""), "")</f>
        <v/>
      </c>
    </row>
    <row r="132" spans="1:123" x14ac:dyDescent="0.25">
      <c r="A132" s="56" t="str">
        <f>Indicators!A132</f>
        <v>District1029</v>
      </c>
      <c r="B132" s="56" t="str">
        <f>Indicators!B132</f>
        <v>School 7</v>
      </c>
      <c r="C132" s="57" t="str">
        <f>Indicators!D132</f>
        <v>No</v>
      </c>
      <c r="D132" s="64" t="str">
        <f>IF(AK132="Y", IF(Parameters!B$5="Percentile", Identification!AJ132,Identification!AI132), "")</f>
        <v/>
      </c>
      <c r="E132" s="64" t="str">
        <f>IF(AN132="Y", IF(Parameters!B$6="Percentile", AM132, AL132), "")</f>
        <v/>
      </c>
      <c r="F132" s="57" t="str">
        <f t="shared" si="64"/>
        <v/>
      </c>
      <c r="G132" s="64" t="str">
        <f>IF(AND(F132="Y", AS132="Y"), IF(Parameters!B$7="Percentile", AR132,AQ132), "")</f>
        <v/>
      </c>
      <c r="H132" s="57" t="str">
        <f t="shared" si="65"/>
        <v/>
      </c>
      <c r="I132" s="64" t="str">
        <f>IF(AND(H132="Y", AW132="Y"), IF(Parameters!B$7="Percentile", AV132,AU132), "")</f>
        <v/>
      </c>
      <c r="J132" s="65" t="str">
        <f t="shared" si="66"/>
        <v/>
      </c>
      <c r="K132" s="57" t="str">
        <f t="shared" si="67"/>
        <v>No</v>
      </c>
      <c r="L132" s="87">
        <f t="shared" si="68"/>
        <v>3</v>
      </c>
      <c r="M132" s="57" t="str">
        <f>Identification!BI132</f>
        <v>Y</v>
      </c>
      <c r="N132" s="87" t="str">
        <f t="shared" si="69"/>
        <v/>
      </c>
      <c r="O132" s="88" t="str">
        <f t="shared" si="70"/>
        <v>N</v>
      </c>
      <c r="P132" s="57" t="str">
        <f t="shared" si="71"/>
        <v/>
      </c>
      <c r="Q132" s="57" t="str">
        <f t="shared" si="72"/>
        <v/>
      </c>
      <c r="R132" s="57" t="str">
        <f t="shared" si="73"/>
        <v>No</v>
      </c>
      <c r="S132" s="57">
        <f t="shared" si="74"/>
        <v>2</v>
      </c>
      <c r="T132" s="57" t="str">
        <f t="shared" si="75"/>
        <v>Y</v>
      </c>
      <c r="U132" s="57">
        <f t="shared" si="76"/>
        <v>2</v>
      </c>
      <c r="V132" s="88" t="str">
        <f t="shared" si="77"/>
        <v>Y</v>
      </c>
      <c r="W132" s="57">
        <f t="shared" si="78"/>
        <v>15.77</v>
      </c>
      <c r="X132" s="91" t="str">
        <f t="shared" si="79"/>
        <v>Y</v>
      </c>
      <c r="Y132" s="58" t="str">
        <f t="shared" si="80"/>
        <v>Yes</v>
      </c>
      <c r="AA132" s="29" t="str">
        <f t="shared" si="81"/>
        <v/>
      </c>
      <c r="AB132" s="29" t="str">
        <f t="shared" si="82"/>
        <v/>
      </c>
      <c r="AC132" s="29" t="str">
        <f t="shared" si="83"/>
        <v/>
      </c>
      <c r="AE132" s="29" t="str">
        <f t="shared" si="84"/>
        <v>No</v>
      </c>
      <c r="AF132" s="29" t="str">
        <f t="shared" si="85"/>
        <v>No</v>
      </c>
      <c r="AG132" s="29" t="str">
        <f t="shared" si="86"/>
        <v>Yes</v>
      </c>
      <c r="AI132" s="33" t="str">
        <f>IF(C132="Yes",IF(Indicators!E132&lt;&gt;"", Indicators!E132,""),"")</f>
        <v/>
      </c>
      <c r="AJ132" s="33" t="str">
        <f t="shared" si="87"/>
        <v/>
      </c>
      <c r="AK132" s="62" t="str">
        <f>IF(Parameters!B$5="Percentile", IF(AJ132&lt;Parameters!C$5, "Y", "N"), IF(AI132&lt;Parameters!C$5, "Y", "N"))</f>
        <v>N</v>
      </c>
      <c r="AL132" s="33" t="str">
        <f>IF(C132="Yes", IF(Indicators!W132&lt;&gt;"", Indicators!W132, ""),"")</f>
        <v/>
      </c>
      <c r="AM132" s="33" t="str">
        <f t="shared" si="88"/>
        <v/>
      </c>
      <c r="AN132" s="33" t="str">
        <f>IF(AL132&lt;&gt;"", IF(Parameters!B$6="Percentile", IF(AM132&lt;Parameters!C$6, "Y", "N"), IF(AL132&lt;Parameters!C$6, "Y", "N")),"")</f>
        <v/>
      </c>
      <c r="AO132" s="47" t="str">
        <f t="shared" si="89"/>
        <v>N</v>
      </c>
      <c r="AQ132" s="33" t="str">
        <f>IF(C132="Yes", IF(Indicators!N132&lt;&gt;"", Indicators!N132,""),"")</f>
        <v/>
      </c>
      <c r="AR132" s="33" t="str">
        <f t="shared" si="90"/>
        <v/>
      </c>
      <c r="AS132" s="48" t="str">
        <f>IF(Parameters!B$7="Percentile", IF(AR132&lt;Parameters!C$7, "Y", "N"), IF(AQ132&lt;Parameters!C$7, "Y", "N"))</f>
        <v>N</v>
      </c>
      <c r="AU132" s="33" t="str">
        <f>IF(C132="Yes", IF(Indicators!X132&lt;&gt;"", Indicators!X132,""),"")</f>
        <v/>
      </c>
      <c r="AV132" s="33" t="str">
        <f t="shared" si="91"/>
        <v/>
      </c>
      <c r="AW132" s="48" t="str">
        <f>IF(Parameters!B$8="Percentile", IF(AV132&lt;Parameters!C$8, "Y", "N"), IF(AU132&gt;Parameters!C$8, "Y", "N"))</f>
        <v>N</v>
      </c>
      <c r="AY132" s="71" t="str">
        <f>IF(Indicators!F132&lt;&gt;"", IF(Indicators!F132&lt;Parameters!F$5, "Y", "N"), "")</f>
        <v>Y</v>
      </c>
      <c r="AZ132" s="71" t="str">
        <f>IF(Indicators!G132&lt;&gt;"", IF(Indicators!G132&lt;Parameters!G$5, "Y", "N"), "")</f>
        <v>Y</v>
      </c>
      <c r="BA132" s="71" t="str">
        <f>IF(Indicators!H132&lt;&gt;"", IF(Indicators!H132&lt;Parameters!H$5, "Y", "N"), "")</f>
        <v/>
      </c>
      <c r="BB132" s="71" t="str">
        <f>IF(Indicators!I132&lt;&gt;"", IF(Indicators!I132&lt;Parameters!I$5, "Y", "N"), "")</f>
        <v/>
      </c>
      <c r="BC132" s="71" t="str">
        <f>IF(Indicators!J132&lt;&gt;"", IF(Indicators!J132&lt;Parameters!J$5, "Y", "N"), "")</f>
        <v/>
      </c>
      <c r="BD132" s="71" t="str">
        <f>IF(Indicators!K132&lt;&gt;"", IF(Indicators!K132&lt;Parameters!K$5, "Y", "N"), "")</f>
        <v/>
      </c>
      <c r="BE132" s="71" t="str">
        <f>IF(Indicators!L132&lt;&gt;"", IF(Indicators!L132&lt;Parameters!L$5, "Y", "N"), "")</f>
        <v/>
      </c>
      <c r="BF132" s="71" t="str">
        <f>IF(Indicators!M132&lt;&gt;"", IF(Indicators!M132&lt;Parameters!M$5, "Y", "N"), "")</f>
        <v>Y</v>
      </c>
      <c r="BG132" s="29" t="str">
        <f>IF(Indicators!Q132&lt;&gt;"", IF(Indicators!Q132&lt;Parameters!H$6, "Y", "N"), "")</f>
        <v/>
      </c>
      <c r="BH132" s="29">
        <f t="shared" si="92"/>
        <v>3</v>
      </c>
      <c r="BI132" s="47" t="str">
        <f>IF(K132="No",IF(BH132&gt;=Parameters!C$12, "Y", "N"), "")</f>
        <v>Y</v>
      </c>
      <c r="BK132" s="78">
        <f>IF(AND($BI132="Y", Indicators!O132&lt;&gt;""), _xlfn.PERCENTRANK.EXC(Indicators!O$2:O$210, Indicators!O132)*100, "")</f>
        <v>43.2</v>
      </c>
      <c r="BL132" s="78">
        <f>IF(AND($BI132="Y", Indicators!P132&lt;&gt;""), _xlfn.PERCENTRANK.EXC(Indicators!P$2:P$210, Indicators!P132)*100, "")</f>
        <v>16.100000000000001</v>
      </c>
      <c r="BM132" s="78" t="str">
        <f>IF(AND($BI132="Y", Indicators!Q132&lt;&gt;""), _xlfn.PERCENTRANK.EXC(Indicators!Q$2:Q$210, Indicators!Q132)*100, "")</f>
        <v/>
      </c>
      <c r="BN132" s="78" t="str">
        <f>IF(AND($BI132="Y", Indicators!R132&lt;&gt;""), _xlfn.PERCENTRANK.EXC(Indicators!R$2:R$210, Indicators!R132)*100, "")</f>
        <v/>
      </c>
      <c r="BO132" s="78" t="str">
        <f>IF(AND($BI132="Y", Indicators!S132&lt;&gt;""), _xlfn.PERCENTRANK.EXC(Indicators!S$2:S$210, Indicators!S132)*100, "")</f>
        <v/>
      </c>
      <c r="BP132" s="78" t="str">
        <f>IF(AND($BI132="Y", Indicators!T132&lt;&gt;""), _xlfn.PERCENTRANK.EXC(Indicators!T$2:T$210, Indicators!T132)*100, "")</f>
        <v/>
      </c>
      <c r="BQ132" s="78" t="str">
        <f>IF(AND($BI132="Y", Indicators!U132&lt;&gt;""), _xlfn.PERCENTRANK.EXC(Indicators!U$2:U$210, Indicators!U132)*100, "")</f>
        <v/>
      </c>
      <c r="BR132" s="78">
        <f>IF(AND($BI132="Y", Indicators!V132&lt;&gt;""), _xlfn.PERCENTRANK.EXC(Indicators!V$2:V$210, Indicators!V132)*100, "")</f>
        <v>33.300000000000004</v>
      </c>
      <c r="BS132" s="81">
        <f t="shared" si="93"/>
        <v>1</v>
      </c>
      <c r="BT132" s="84" t="str">
        <f>IF(BI132="Y", IF(BS132&gt;=Parameters!C$13, "Y", "N"), "")</f>
        <v>N</v>
      </c>
      <c r="BU132" s="29"/>
      <c r="BV132" s="33" t="str">
        <f>IF(BT132="Y", Indicators!X132, "")</f>
        <v/>
      </c>
      <c r="BW132" s="47" t="str">
        <f>IF(BV132&lt;&gt;"", IF(BV132&gt;Parameters!C$14,"Y", "N"), "")</f>
        <v/>
      </c>
      <c r="BY132" s="72" t="str">
        <f>IF(Indicators!F132&lt;&gt;"", IF(Indicators!F132&lt;Parameters!F$18, "Y", "N"), "")</f>
        <v>N</v>
      </c>
      <c r="BZ132" s="72" t="str">
        <f>IF(Indicators!G132&lt;&gt;"", IF(Indicators!G132&lt;Parameters!G$18, "Y", "N"), "")</f>
        <v>Y</v>
      </c>
      <c r="CA132" s="72" t="str">
        <f>IF(Indicators!H132&lt;&gt;"", IF(Indicators!H132&lt;Parameters!H$18, "Y", "N"), "")</f>
        <v/>
      </c>
      <c r="CB132" s="72" t="str">
        <f>IF(Indicators!I132&lt;&gt;"", IF(Indicators!I132&lt;Parameters!I$18, "Y", "N"), "")</f>
        <v/>
      </c>
      <c r="CC132" s="72" t="str">
        <f>IF(Indicators!J132&lt;&gt;"", IF(Indicators!J132&lt;Parameters!J$18, "Y", "N"), "")</f>
        <v/>
      </c>
      <c r="CD132" s="72" t="str">
        <f>IF(Indicators!K132&lt;&gt;"", IF(Indicators!K132&lt;Parameters!K$18, "Y", "N"), "")</f>
        <v/>
      </c>
      <c r="CE132" s="72" t="str">
        <f>IF(Indicators!L132&lt;&gt;"", IF(Indicators!L132&lt;Parameters!L$18, "Y", "N"), "")</f>
        <v/>
      </c>
      <c r="CF132" s="72" t="str">
        <f>IF(Indicators!M132&lt;&gt;"", IF(Indicators!M132&lt;Parameters!M$18, "Y", "N"), "")</f>
        <v>Y</v>
      </c>
      <c r="CG132" s="29" t="str">
        <f>IF(Indicators!Q132&lt;&gt;"", IF(Indicators!Q132&lt;Parameters!H$19, "Y", "N"), "")</f>
        <v/>
      </c>
      <c r="CH132" s="29">
        <f t="shared" si="94"/>
        <v>2</v>
      </c>
      <c r="CI132" s="47" t="str">
        <f>IF(AND(K132="No",R132="No"),IF(CH132&gt;=Parameters!C$18, "Y", "N"), "")</f>
        <v>Y</v>
      </c>
      <c r="CJ132" s="29"/>
      <c r="CK132" s="29" t="str">
        <f>IF(AND($CI132="Y", Indicators!O132&lt;&gt;""), IF(Indicators!O132&lt;Parameters!F$20, "Y", "N"),"")</f>
        <v>Y</v>
      </c>
      <c r="CL132" s="29" t="str">
        <f>IF(AND($CI132="Y", Indicators!P132&lt;&gt;""), IF(Indicators!P132&lt;Parameters!G$20, "Y", "N"),"")</f>
        <v>Y</v>
      </c>
      <c r="CM132" s="29" t="str">
        <f>IF(AND($CI132="Y", Indicators!Q132&lt;&gt;""), IF(Indicators!Q132&lt;Parameters!H$20, "Y", "N"),"")</f>
        <v/>
      </c>
      <c r="CN132" s="29" t="str">
        <f>IF(AND($CI132="Y", Indicators!R132&lt;&gt;""), IF(Indicators!R132&lt;Parameters!I$20, "Y", "N"),"")</f>
        <v/>
      </c>
      <c r="CO132" s="29" t="str">
        <f>IF(AND($CI132="Y", Indicators!S132&lt;&gt;""), IF(Indicators!S132&lt;Parameters!J$20, "Y", "N"),"")</f>
        <v/>
      </c>
      <c r="CP132" s="29" t="str">
        <f>IF(AND($CI132="Y", Indicators!T132&lt;&gt;""), IF(Indicators!T132&lt;Parameters!K$20, "Y", "N"),"")</f>
        <v/>
      </c>
      <c r="CQ132" s="29" t="str">
        <f>IF(AND($CI132="Y", Indicators!U132&lt;&gt;""), IF(Indicators!U132&lt;Parameters!L$20, "Y", "N"),"")</f>
        <v/>
      </c>
      <c r="CR132" s="29" t="str">
        <f>IF(AND($CI132="Y", Indicators!V132&lt;&gt;""), IF(Indicators!V132&lt;Parameters!M$20, "Y", "N"),"")</f>
        <v>N</v>
      </c>
      <c r="CS132" s="81">
        <f t="shared" si="95"/>
        <v>2</v>
      </c>
      <c r="CT132" s="84" t="str">
        <f>IF(CI132="Y", IF(CS132&gt;=Parameters!C$19, "Y", "N"), "")</f>
        <v>Y</v>
      </c>
      <c r="CU132" s="29" t="str">
        <f>IF($H132="Yes",#REF!, "")</f>
        <v/>
      </c>
      <c r="CV132" s="78">
        <f>IF(CT132="Y", Indicators!X132, "")</f>
        <v>15.77</v>
      </c>
      <c r="CW132" s="34" t="str">
        <f>IF(CV132&lt;&gt;"",IF(CV132&gt;Parameters!C151,"Y","N"), "")</f>
        <v>Y</v>
      </c>
      <c r="CY132" s="33" t="str">
        <f>IF($K132="Yes", IF(Indicators!F132&lt;&gt;"", Indicators!F132, ""), "")</f>
        <v/>
      </c>
      <c r="CZ132" s="33" t="str">
        <f>IF($K132="Yes", IF(Indicators!G132&lt;&gt;"", Indicators!G132, ""), "")</f>
        <v/>
      </c>
      <c r="DA132" s="33" t="str">
        <f>IF($K132="Yes", IF(Indicators!H132&lt;&gt;"", Indicators!H132, ""), "")</f>
        <v/>
      </c>
      <c r="DB132" s="33" t="str">
        <f>IF($K132="Yes", IF(Indicators!I132&lt;&gt;"", Indicators!I132, ""), "")</f>
        <v/>
      </c>
      <c r="DC132" s="33" t="str">
        <f>IF($K132="Yes", IF(Indicators!J132&lt;&gt;"", Indicators!J132, ""), "")</f>
        <v/>
      </c>
      <c r="DD132" s="33" t="str">
        <f>IF($K132="Yes", IF(Indicators!K132&lt;&gt;"", Indicators!K132, ""), "")</f>
        <v/>
      </c>
      <c r="DE132" s="33" t="str">
        <f>IF($K132="Yes", IF(Indicators!L132&lt;&gt;"", Indicators!L132, ""), "")</f>
        <v/>
      </c>
      <c r="DF132" s="33" t="str">
        <f>IF($K132="Yes", IF(Indicators!M132&lt;&gt;"", Indicators!M132, ""), "")</f>
        <v/>
      </c>
      <c r="DH132" s="33" t="str">
        <f>IF($K132="Yes", IF(Indicators!W132&lt;&gt;"", Indicators!W132, ""), "")</f>
        <v/>
      </c>
      <c r="DJ132" s="33" t="str">
        <f>IF($K132="Yes", IF(Indicators!O132&lt;&gt;"", Indicators!O132, ""), "")</f>
        <v/>
      </c>
      <c r="DK132" s="33" t="str">
        <f>IF($K132="Yes", IF(Indicators!P132&lt;&gt;"", Indicators!P132, ""), "")</f>
        <v/>
      </c>
      <c r="DL132" s="33" t="str">
        <f>IF($K132="Yes", IF(Indicators!Q132&lt;&gt;"", Indicators!Q132, ""), "")</f>
        <v/>
      </c>
      <c r="DM132" s="33" t="str">
        <f>IF($K132="Yes", IF(Indicators!R132&lt;&gt;"", Indicators!R132, ""), "")</f>
        <v/>
      </c>
      <c r="DN132" s="33" t="str">
        <f>IF($K132="Yes", IF(Indicators!S132&lt;&gt;"", Indicators!S132, ""), "")</f>
        <v/>
      </c>
      <c r="DO132" s="33" t="str">
        <f>IF($K132="Yes", IF(Indicators!T132&lt;&gt;"", Indicators!T132, ""), "")</f>
        <v/>
      </c>
      <c r="DP132" s="33" t="str">
        <f>IF($K132="Yes", IF(Indicators!U132&lt;&gt;"", Indicators!U132, ""), "")</f>
        <v/>
      </c>
      <c r="DQ132" s="33" t="str">
        <f>IF($K132="Yes", IF(Indicators!V132&lt;&gt;"", Indicators!V132, ""), "")</f>
        <v/>
      </c>
      <c r="DS132" s="29" t="str">
        <f>IF($K132="Yes", IF(Indicators!X132&lt;&gt;"", Indicators!X132, ""), "")</f>
        <v/>
      </c>
    </row>
    <row r="133" spans="1:123" x14ac:dyDescent="0.25">
      <c r="A133" s="56" t="str">
        <f>Indicators!A133</f>
        <v>District1029</v>
      </c>
      <c r="B133" s="56" t="str">
        <f>Indicators!B133</f>
        <v>School 8</v>
      </c>
      <c r="C133" s="57" t="str">
        <f>Indicators!D133</f>
        <v>Yes</v>
      </c>
      <c r="D133" s="64">
        <f>IF(AK133="Y", IF(Parameters!B$5="Percentile", Identification!AJ133,Identification!AI133), "")</f>
        <v>28</v>
      </c>
      <c r="E133" s="64" t="str">
        <f>IF(AN133="Y", IF(Parameters!B$6="Percentile", AM133, AL133), "")</f>
        <v/>
      </c>
      <c r="F133" s="57" t="str">
        <f t="shared" si="64"/>
        <v>Y</v>
      </c>
      <c r="G133" s="64">
        <f>IF(AND(F133="Y", AS133="Y"), IF(Parameters!B$7="Percentile", AR133,AQ133), "")</f>
        <v>21.2</v>
      </c>
      <c r="H133" s="57" t="str">
        <f t="shared" si="65"/>
        <v>Y</v>
      </c>
      <c r="I133" s="64">
        <f>IF(AND(H133="Y", AW133="Y"), IF(Parameters!B$7="Percentile", AV133,AU133), "")</f>
        <v>8.0999999999999943</v>
      </c>
      <c r="J133" s="65" t="str">
        <f t="shared" si="66"/>
        <v>Y</v>
      </c>
      <c r="K133" s="57" t="str">
        <f t="shared" si="67"/>
        <v>Yes</v>
      </c>
      <c r="L133" s="87" t="str">
        <f t="shared" si="68"/>
        <v/>
      </c>
      <c r="M133" s="57" t="str">
        <f>Identification!BI133</f>
        <v/>
      </c>
      <c r="N133" s="87" t="str">
        <f t="shared" si="69"/>
        <v/>
      </c>
      <c r="O133" s="88" t="str">
        <f t="shared" si="70"/>
        <v/>
      </c>
      <c r="P133" s="57" t="str">
        <f t="shared" si="71"/>
        <v/>
      </c>
      <c r="Q133" s="57" t="str">
        <f t="shared" si="72"/>
        <v/>
      </c>
      <c r="R133" s="57" t="str">
        <f t="shared" si="73"/>
        <v>No</v>
      </c>
      <c r="S133" s="57" t="str">
        <f t="shared" si="74"/>
        <v/>
      </c>
      <c r="T133" s="57" t="str">
        <f t="shared" si="75"/>
        <v/>
      </c>
      <c r="U133" s="57" t="str">
        <f t="shared" si="76"/>
        <v/>
      </c>
      <c r="V133" s="88" t="str">
        <f t="shared" si="77"/>
        <v/>
      </c>
      <c r="W133" s="57" t="str">
        <f t="shared" si="78"/>
        <v/>
      </c>
      <c r="X133" s="91" t="str">
        <f t="shared" si="79"/>
        <v/>
      </c>
      <c r="Y133" s="58" t="str">
        <f t="shared" si="80"/>
        <v>No</v>
      </c>
      <c r="AA133" s="29" t="str">
        <f t="shared" si="81"/>
        <v>Yes</v>
      </c>
      <c r="AB133" s="29" t="str">
        <f t="shared" si="82"/>
        <v>No</v>
      </c>
      <c r="AC133" s="29" t="str">
        <f t="shared" si="83"/>
        <v>No</v>
      </c>
      <c r="AE133" s="29" t="str">
        <f t="shared" si="84"/>
        <v/>
      </c>
      <c r="AF133" s="29" t="str">
        <f t="shared" si="85"/>
        <v/>
      </c>
      <c r="AG133" s="29" t="str">
        <f t="shared" si="86"/>
        <v/>
      </c>
      <c r="AI133" s="33">
        <f>IF(C133="Yes",IF(Indicators!E133&lt;&gt;"", Indicators!E133,""),"")</f>
        <v>28</v>
      </c>
      <c r="AJ133" s="33">
        <f t="shared" si="87"/>
        <v>6.8000000000000007</v>
      </c>
      <c r="AK133" s="62" t="str">
        <f>IF(Parameters!B$5="Percentile", IF(AJ133&lt;Parameters!C$5, "Y", "N"), IF(AI133&lt;Parameters!C$5, "Y", "N"))</f>
        <v>Y</v>
      </c>
      <c r="AL133" s="33" t="str">
        <f>IF(C133="Yes", IF(Indicators!W133&lt;&gt;"", Indicators!W133, ""),"")</f>
        <v/>
      </c>
      <c r="AM133" s="33" t="str">
        <f t="shared" si="88"/>
        <v/>
      </c>
      <c r="AN133" s="33" t="str">
        <f>IF(AL133&lt;&gt;"", IF(Parameters!B$6="Percentile", IF(AM133&lt;Parameters!C$6, "Y", "N"), IF(AL133&lt;Parameters!C$6, "Y", "N")),"")</f>
        <v/>
      </c>
      <c r="AO133" s="47" t="str">
        <f t="shared" si="89"/>
        <v>Y</v>
      </c>
      <c r="AQ133" s="33">
        <f>IF(C133="Yes", IF(Indicators!N133&lt;&gt;"", Indicators!N133,""),"")</f>
        <v>98.809523799999994</v>
      </c>
      <c r="AR133" s="33">
        <f t="shared" si="90"/>
        <v>21.2</v>
      </c>
      <c r="AS133" s="48" t="str">
        <f>IF(Parameters!B$7="Percentile", IF(AR133&lt;Parameters!C$7, "Y", "N"), IF(AQ133&lt;Parameters!C$7, "Y", "N"))</f>
        <v>Y</v>
      </c>
      <c r="AU133" s="33">
        <f>IF(C133="Yes", IF(Indicators!X133&lt;&gt;"", Indicators!X133,""),"")</f>
        <v>24.39</v>
      </c>
      <c r="AV133" s="33">
        <f t="shared" si="91"/>
        <v>8.0999999999999943</v>
      </c>
      <c r="AW133" s="48" t="str">
        <f>IF(Parameters!B$8="Percentile", IF(AV133&lt;Parameters!C$8, "Y", "N"), IF(AU133&gt;Parameters!C$8, "Y", "N"))</f>
        <v>Y</v>
      </c>
      <c r="AY133" s="71" t="str">
        <f>IF(Indicators!F133&lt;&gt;"", IF(Indicators!F133&lt;Parameters!F$5, "Y", "N"), "")</f>
        <v>Y</v>
      </c>
      <c r="AZ133" s="71" t="str">
        <f>IF(Indicators!G133&lt;&gt;"", IF(Indicators!G133&lt;Parameters!G$5, "Y", "N"), "")</f>
        <v/>
      </c>
      <c r="BA133" s="71" t="str">
        <f>IF(Indicators!H133&lt;&gt;"", IF(Indicators!H133&lt;Parameters!H$5, "Y", "N"), "")</f>
        <v/>
      </c>
      <c r="BB133" s="71" t="str">
        <f>IF(Indicators!I133&lt;&gt;"", IF(Indicators!I133&lt;Parameters!I$5, "Y", "N"), "")</f>
        <v/>
      </c>
      <c r="BC133" s="71" t="str">
        <f>IF(Indicators!J133&lt;&gt;"", IF(Indicators!J133&lt;Parameters!J$5, "Y", "N"), "")</f>
        <v/>
      </c>
      <c r="BD133" s="71" t="str">
        <f>IF(Indicators!K133&lt;&gt;"", IF(Indicators!K133&lt;Parameters!K$5, "Y", "N"), "")</f>
        <v/>
      </c>
      <c r="BE133" s="71" t="str">
        <f>IF(Indicators!L133&lt;&gt;"", IF(Indicators!L133&lt;Parameters!L$5, "Y", "N"), "")</f>
        <v/>
      </c>
      <c r="BF133" s="71" t="str">
        <f>IF(Indicators!M133&lt;&gt;"", IF(Indicators!M133&lt;Parameters!M$5, "Y", "N"), "")</f>
        <v>Y</v>
      </c>
      <c r="BG133" s="29" t="str">
        <f>IF(Indicators!Q133&lt;&gt;"", IF(Indicators!Q133&lt;Parameters!H$6, "Y", "N"), "")</f>
        <v/>
      </c>
      <c r="BH133" s="29">
        <f t="shared" si="92"/>
        <v>2</v>
      </c>
      <c r="BI133" s="47" t="str">
        <f>IF(K133="No",IF(BH133&gt;=Parameters!C$12, "Y", "N"), "")</f>
        <v/>
      </c>
      <c r="BK133" s="78" t="str">
        <f>IF(AND($BI133="Y", Indicators!O133&lt;&gt;""), _xlfn.PERCENTRANK.EXC(Indicators!O$2:O$210, Indicators!O133)*100, "")</f>
        <v/>
      </c>
      <c r="BL133" s="78" t="str">
        <f>IF(AND($BI133="Y", Indicators!P133&lt;&gt;""), _xlfn.PERCENTRANK.EXC(Indicators!P$2:P$210, Indicators!P133)*100, "")</f>
        <v/>
      </c>
      <c r="BM133" s="78" t="str">
        <f>IF(AND($BI133="Y", Indicators!Q133&lt;&gt;""), _xlfn.PERCENTRANK.EXC(Indicators!Q$2:Q$210, Indicators!Q133)*100, "")</f>
        <v/>
      </c>
      <c r="BN133" s="78" t="str">
        <f>IF(AND($BI133="Y", Indicators!R133&lt;&gt;""), _xlfn.PERCENTRANK.EXC(Indicators!R$2:R$210, Indicators!R133)*100, "")</f>
        <v/>
      </c>
      <c r="BO133" s="78" t="str">
        <f>IF(AND($BI133="Y", Indicators!S133&lt;&gt;""), _xlfn.PERCENTRANK.EXC(Indicators!S$2:S$210, Indicators!S133)*100, "")</f>
        <v/>
      </c>
      <c r="BP133" s="78" t="str">
        <f>IF(AND($BI133="Y", Indicators!T133&lt;&gt;""), _xlfn.PERCENTRANK.EXC(Indicators!T$2:T$210, Indicators!T133)*100, "")</f>
        <v/>
      </c>
      <c r="BQ133" s="78" t="str">
        <f>IF(AND($BI133="Y", Indicators!U133&lt;&gt;""), _xlfn.PERCENTRANK.EXC(Indicators!U$2:U$210, Indicators!U133)*100, "")</f>
        <v/>
      </c>
      <c r="BR133" s="78" t="str">
        <f>IF(AND($BI133="Y", Indicators!V133&lt;&gt;""), _xlfn.PERCENTRANK.EXC(Indicators!V$2:V$210, Indicators!V133)*100, "")</f>
        <v/>
      </c>
      <c r="BS133" s="81" t="str">
        <f t="shared" si="93"/>
        <v/>
      </c>
      <c r="BT133" s="84" t="str">
        <f>IF(BI133="Y", IF(BS133&gt;=Parameters!C$13, "Y", "N"), "")</f>
        <v/>
      </c>
      <c r="BU133" s="29"/>
      <c r="BV133" s="33" t="str">
        <f>IF(BT133="Y", Indicators!X133, "")</f>
        <v/>
      </c>
      <c r="BW133" s="47" t="str">
        <f>IF(BV133&lt;&gt;"", IF(BV133&gt;Parameters!C$14,"Y", "N"), "")</f>
        <v/>
      </c>
      <c r="BY133" s="72" t="str">
        <f>IF(Indicators!F133&lt;&gt;"", IF(Indicators!F133&lt;Parameters!F$18, "Y", "N"), "")</f>
        <v>Y</v>
      </c>
      <c r="BZ133" s="72" t="str">
        <f>IF(Indicators!G133&lt;&gt;"", IF(Indicators!G133&lt;Parameters!G$18, "Y", "N"), "")</f>
        <v/>
      </c>
      <c r="CA133" s="72" t="str">
        <f>IF(Indicators!H133&lt;&gt;"", IF(Indicators!H133&lt;Parameters!H$18, "Y", "N"), "")</f>
        <v/>
      </c>
      <c r="CB133" s="72" t="str">
        <f>IF(Indicators!I133&lt;&gt;"", IF(Indicators!I133&lt;Parameters!I$18, "Y", "N"), "")</f>
        <v/>
      </c>
      <c r="CC133" s="72" t="str">
        <f>IF(Indicators!J133&lt;&gt;"", IF(Indicators!J133&lt;Parameters!J$18, "Y", "N"), "")</f>
        <v/>
      </c>
      <c r="CD133" s="72" t="str">
        <f>IF(Indicators!K133&lt;&gt;"", IF(Indicators!K133&lt;Parameters!K$18, "Y", "N"), "")</f>
        <v/>
      </c>
      <c r="CE133" s="72" t="str">
        <f>IF(Indicators!L133&lt;&gt;"", IF(Indicators!L133&lt;Parameters!L$18, "Y", "N"), "")</f>
        <v/>
      </c>
      <c r="CF133" s="72" t="str">
        <f>IF(Indicators!M133&lt;&gt;"", IF(Indicators!M133&lt;Parameters!M$18, "Y", "N"), "")</f>
        <v>Y</v>
      </c>
      <c r="CG133" s="29" t="str">
        <f>IF(Indicators!Q133&lt;&gt;"", IF(Indicators!Q133&lt;Parameters!H$19, "Y", "N"), "")</f>
        <v/>
      </c>
      <c r="CH133" s="29">
        <f t="shared" si="94"/>
        <v>2</v>
      </c>
      <c r="CI133" s="47" t="str">
        <f>IF(AND(K133="No",R133="No"),IF(CH133&gt;=Parameters!C$18, "Y", "N"), "")</f>
        <v/>
      </c>
      <c r="CJ133" s="29"/>
      <c r="CK133" s="29" t="str">
        <f>IF(AND($CI133="Y", Indicators!O133&lt;&gt;""), IF(Indicators!O133&lt;Parameters!F$20, "Y", "N"),"")</f>
        <v/>
      </c>
      <c r="CL133" s="29" t="str">
        <f>IF(AND($CI133="Y", Indicators!P133&lt;&gt;""), IF(Indicators!P133&lt;Parameters!G$20, "Y", "N"),"")</f>
        <v/>
      </c>
      <c r="CM133" s="29" t="str">
        <f>IF(AND($CI133="Y", Indicators!Q133&lt;&gt;""), IF(Indicators!Q133&lt;Parameters!H$20, "Y", "N"),"")</f>
        <v/>
      </c>
      <c r="CN133" s="29" t="str">
        <f>IF(AND($CI133="Y", Indicators!R133&lt;&gt;""), IF(Indicators!R133&lt;Parameters!I$20, "Y", "N"),"")</f>
        <v/>
      </c>
      <c r="CO133" s="29" t="str">
        <f>IF(AND($CI133="Y", Indicators!S133&lt;&gt;""), IF(Indicators!S133&lt;Parameters!J$20, "Y", "N"),"")</f>
        <v/>
      </c>
      <c r="CP133" s="29" t="str">
        <f>IF(AND($CI133="Y", Indicators!T133&lt;&gt;""), IF(Indicators!T133&lt;Parameters!K$20, "Y", "N"),"")</f>
        <v/>
      </c>
      <c r="CQ133" s="29" t="str">
        <f>IF(AND($CI133="Y", Indicators!U133&lt;&gt;""), IF(Indicators!U133&lt;Parameters!L$20, "Y", "N"),"")</f>
        <v/>
      </c>
      <c r="CR133" s="29" t="str">
        <f>IF(AND($CI133="Y", Indicators!V133&lt;&gt;""), IF(Indicators!V133&lt;Parameters!M$20, "Y", "N"),"")</f>
        <v/>
      </c>
      <c r="CS133" s="81" t="str">
        <f t="shared" si="95"/>
        <v/>
      </c>
      <c r="CT133" s="84" t="str">
        <f>IF(CI133="Y", IF(CS133&gt;=Parameters!C$19, "Y", "N"), "")</f>
        <v/>
      </c>
      <c r="CU133" s="29" t="str">
        <f>IF($H133="Yes",#REF!, "")</f>
        <v/>
      </c>
      <c r="CV133" s="78" t="str">
        <f>IF(CT133="Y", Indicators!X133, "")</f>
        <v/>
      </c>
      <c r="CW133" s="34" t="str">
        <f>IF(CV133&lt;&gt;"",IF(CV133&gt;Parameters!C152,"Y","N"), "")</f>
        <v/>
      </c>
      <c r="CY133" s="33">
        <f>IF($K133="Yes", IF(Indicators!F133&lt;&gt;"", Indicators!F133, ""), "")</f>
        <v>26.190476199999999</v>
      </c>
      <c r="CZ133" s="33" t="str">
        <f>IF($K133="Yes", IF(Indicators!G133&lt;&gt;"", Indicators!G133, ""), "")</f>
        <v/>
      </c>
      <c r="DA133" s="33" t="str">
        <f>IF($K133="Yes", IF(Indicators!H133&lt;&gt;"", Indicators!H133, ""), "")</f>
        <v/>
      </c>
      <c r="DB133" s="33" t="str">
        <f>IF($K133="Yes", IF(Indicators!I133&lt;&gt;"", Indicators!I133, ""), "")</f>
        <v/>
      </c>
      <c r="DC133" s="33" t="str">
        <f>IF($K133="Yes", IF(Indicators!J133&lt;&gt;"", Indicators!J133, ""), "")</f>
        <v/>
      </c>
      <c r="DD133" s="33" t="str">
        <f>IF($K133="Yes", IF(Indicators!K133&lt;&gt;"", Indicators!K133, ""), "")</f>
        <v/>
      </c>
      <c r="DE133" s="33" t="str">
        <f>IF($K133="Yes", IF(Indicators!L133&lt;&gt;"", Indicators!L133, ""), "")</f>
        <v/>
      </c>
      <c r="DF133" s="33">
        <f>IF($K133="Yes", IF(Indicators!M133&lt;&gt;"", Indicators!M133, ""), "")</f>
        <v>28.260869599999999</v>
      </c>
      <c r="DH133" s="33" t="str">
        <f>IF($K133="Yes", IF(Indicators!W133&lt;&gt;"", Indicators!W133, ""), "")</f>
        <v/>
      </c>
      <c r="DJ133" s="33">
        <f>IF($K133="Yes", IF(Indicators!O133&lt;&gt;"", Indicators!O133, ""), "")</f>
        <v>98.684210500000006</v>
      </c>
      <c r="DK133" s="33" t="str">
        <f>IF($K133="Yes", IF(Indicators!P133&lt;&gt;"", Indicators!P133, ""), "")</f>
        <v/>
      </c>
      <c r="DL133" s="33" t="str">
        <f>IF($K133="Yes", IF(Indicators!Q133&lt;&gt;"", Indicators!Q133, ""), "")</f>
        <v/>
      </c>
      <c r="DM133" s="33" t="str">
        <f>IF($K133="Yes", IF(Indicators!R133&lt;&gt;"", Indicators!R133, ""), "")</f>
        <v/>
      </c>
      <c r="DN133" s="33" t="str">
        <f>IF($K133="Yes", IF(Indicators!S133&lt;&gt;"", Indicators!S133, ""), "")</f>
        <v/>
      </c>
      <c r="DO133" s="33" t="str">
        <f>IF($K133="Yes", IF(Indicators!T133&lt;&gt;"", Indicators!T133, ""), "")</f>
        <v/>
      </c>
      <c r="DP133" s="33" t="str">
        <f>IF($K133="Yes", IF(Indicators!U133&lt;&gt;"", Indicators!U133, ""), "")</f>
        <v/>
      </c>
      <c r="DQ133" s="33">
        <f>IF($K133="Yes", IF(Indicators!V133&lt;&gt;"", Indicators!V133, ""), "")</f>
        <v>102.5</v>
      </c>
      <c r="DS133" s="29">
        <f>IF($K133="Yes", IF(Indicators!X133&lt;&gt;"", Indicators!X133, ""), "")</f>
        <v>24.39</v>
      </c>
    </row>
    <row r="134" spans="1:123" x14ac:dyDescent="0.25">
      <c r="A134" s="56" t="str">
        <f>Indicators!A134</f>
        <v>District1029</v>
      </c>
      <c r="B134" s="56" t="str">
        <f>Indicators!B134</f>
        <v>School 9</v>
      </c>
      <c r="C134" s="57" t="str">
        <f>Indicators!D134</f>
        <v>No</v>
      </c>
      <c r="D134" s="64" t="str">
        <f>IF(AK134="Y", IF(Parameters!B$5="Percentile", Identification!AJ134,Identification!AI134), "")</f>
        <v/>
      </c>
      <c r="E134" s="64" t="str">
        <f>IF(AN134="Y", IF(Parameters!B$6="Percentile", AM134, AL134), "")</f>
        <v/>
      </c>
      <c r="F134" s="57" t="str">
        <f t="shared" si="64"/>
        <v/>
      </c>
      <c r="G134" s="64" t="str">
        <f>IF(AND(F134="Y", AS134="Y"), IF(Parameters!B$7="Percentile", AR134,AQ134), "")</f>
        <v/>
      </c>
      <c r="H134" s="57" t="str">
        <f t="shared" si="65"/>
        <v/>
      </c>
      <c r="I134" s="64" t="str">
        <f>IF(AND(H134="Y", AW134="Y"), IF(Parameters!B$7="Percentile", AV134,AU134), "")</f>
        <v/>
      </c>
      <c r="J134" s="65" t="str">
        <f t="shared" si="66"/>
        <v/>
      </c>
      <c r="K134" s="57" t="str">
        <f t="shared" si="67"/>
        <v>No</v>
      </c>
      <c r="L134" s="87">
        <f t="shared" si="68"/>
        <v>2</v>
      </c>
      <c r="M134" s="57" t="str">
        <f>Identification!BI134</f>
        <v>Y</v>
      </c>
      <c r="N134" s="87" t="str">
        <f t="shared" si="69"/>
        <v/>
      </c>
      <c r="O134" s="88" t="str">
        <f t="shared" si="70"/>
        <v>N</v>
      </c>
      <c r="P134" s="57" t="str">
        <f t="shared" si="71"/>
        <v/>
      </c>
      <c r="Q134" s="57" t="str">
        <f t="shared" si="72"/>
        <v/>
      </c>
      <c r="R134" s="57" t="str">
        <f t="shared" si="73"/>
        <v>No</v>
      </c>
      <c r="S134" s="57" t="str">
        <f t="shared" si="74"/>
        <v/>
      </c>
      <c r="T134" s="57" t="str">
        <f t="shared" si="75"/>
        <v>N</v>
      </c>
      <c r="U134" s="57" t="str">
        <f t="shared" si="76"/>
        <v/>
      </c>
      <c r="V134" s="88" t="str">
        <f t="shared" si="77"/>
        <v/>
      </c>
      <c r="W134" s="57" t="str">
        <f t="shared" si="78"/>
        <v/>
      </c>
      <c r="X134" s="91" t="str">
        <f t="shared" si="79"/>
        <v/>
      </c>
      <c r="Y134" s="58" t="str">
        <f t="shared" si="80"/>
        <v>No</v>
      </c>
      <c r="AA134" s="29" t="str">
        <f t="shared" si="81"/>
        <v/>
      </c>
      <c r="AB134" s="29" t="str">
        <f t="shared" si="82"/>
        <v/>
      </c>
      <c r="AC134" s="29" t="str">
        <f t="shared" si="83"/>
        <v/>
      </c>
      <c r="AE134" s="29" t="str">
        <f t="shared" si="84"/>
        <v>No</v>
      </c>
      <c r="AF134" s="29" t="str">
        <f t="shared" si="85"/>
        <v>No</v>
      </c>
      <c r="AG134" s="29" t="str">
        <f t="shared" si="86"/>
        <v>No</v>
      </c>
      <c r="AI134" s="33" t="str">
        <f>IF(C134="Yes",IF(Indicators!E134&lt;&gt;"", Indicators!E134,""),"")</f>
        <v/>
      </c>
      <c r="AJ134" s="33" t="str">
        <f t="shared" si="87"/>
        <v/>
      </c>
      <c r="AK134" s="62" t="str">
        <f>IF(Parameters!B$5="Percentile", IF(AJ134&lt;Parameters!C$5, "Y", "N"), IF(AI134&lt;Parameters!C$5, "Y", "N"))</f>
        <v>N</v>
      </c>
      <c r="AL134" s="33" t="str">
        <f>IF(C134="Yes", IF(Indicators!W134&lt;&gt;"", Indicators!W134, ""),"")</f>
        <v/>
      </c>
      <c r="AM134" s="33" t="str">
        <f t="shared" si="88"/>
        <v/>
      </c>
      <c r="AN134" s="33" t="str">
        <f>IF(AL134&lt;&gt;"", IF(Parameters!B$6="Percentile", IF(AM134&lt;Parameters!C$6, "Y", "N"), IF(AL134&lt;Parameters!C$6, "Y", "N")),"")</f>
        <v/>
      </c>
      <c r="AO134" s="47" t="str">
        <f t="shared" si="89"/>
        <v>N</v>
      </c>
      <c r="AQ134" s="33" t="str">
        <f>IF(C134="Yes", IF(Indicators!N134&lt;&gt;"", Indicators!N134,""),"")</f>
        <v/>
      </c>
      <c r="AR134" s="33" t="str">
        <f t="shared" si="90"/>
        <v/>
      </c>
      <c r="AS134" s="48" t="str">
        <f>IF(Parameters!B$7="Percentile", IF(AR134&lt;Parameters!C$7, "Y", "N"), IF(AQ134&lt;Parameters!C$7, "Y", "N"))</f>
        <v>N</v>
      </c>
      <c r="AU134" s="33" t="str">
        <f>IF(C134="Yes", IF(Indicators!X134&lt;&gt;"", Indicators!X134,""),"")</f>
        <v/>
      </c>
      <c r="AV134" s="33" t="str">
        <f t="shared" si="91"/>
        <v/>
      </c>
      <c r="AW134" s="48" t="str">
        <f>IF(Parameters!B$8="Percentile", IF(AV134&lt;Parameters!C$8, "Y", "N"), IF(AU134&gt;Parameters!C$8, "Y", "N"))</f>
        <v>N</v>
      </c>
      <c r="AY134" s="71" t="str">
        <f>IF(Indicators!F134&lt;&gt;"", IF(Indicators!F134&lt;Parameters!F$5, "Y", "N"), "")</f>
        <v>Y</v>
      </c>
      <c r="AZ134" s="71" t="str">
        <f>IF(Indicators!G134&lt;&gt;"", IF(Indicators!G134&lt;Parameters!G$5, "Y", "N"), "")</f>
        <v>N</v>
      </c>
      <c r="BA134" s="71" t="str">
        <f>IF(Indicators!H134&lt;&gt;"", IF(Indicators!H134&lt;Parameters!H$5, "Y", "N"), "")</f>
        <v>N</v>
      </c>
      <c r="BB134" s="71" t="str">
        <f>IF(Indicators!I134&lt;&gt;"", IF(Indicators!I134&lt;Parameters!I$5, "Y", "N"), "")</f>
        <v/>
      </c>
      <c r="BC134" s="71" t="str">
        <f>IF(Indicators!J134&lt;&gt;"", IF(Indicators!J134&lt;Parameters!J$5, "Y", "N"), "")</f>
        <v/>
      </c>
      <c r="BD134" s="71" t="str">
        <f>IF(Indicators!K134&lt;&gt;"", IF(Indicators!K134&lt;Parameters!K$5, "Y", "N"), "")</f>
        <v/>
      </c>
      <c r="BE134" s="71" t="str">
        <f>IF(Indicators!L134&lt;&gt;"", IF(Indicators!L134&lt;Parameters!L$5, "Y", "N"), "")</f>
        <v/>
      </c>
      <c r="BF134" s="71" t="str">
        <f>IF(Indicators!M134&lt;&gt;"", IF(Indicators!M134&lt;Parameters!M$5, "Y", "N"), "")</f>
        <v>Y</v>
      </c>
      <c r="BG134" s="29" t="str">
        <f>IF(Indicators!Q134&lt;&gt;"", IF(Indicators!Q134&lt;Parameters!H$6, "Y", "N"), "")</f>
        <v>N</v>
      </c>
      <c r="BH134" s="29">
        <f t="shared" si="92"/>
        <v>2</v>
      </c>
      <c r="BI134" s="47" t="str">
        <f>IF(K134="No",IF(BH134&gt;=Parameters!C$12, "Y", "N"), "")</f>
        <v>Y</v>
      </c>
      <c r="BK134" s="78">
        <f>IF(AND($BI134="Y", Indicators!O134&lt;&gt;""), _xlfn.PERCENTRANK.EXC(Indicators!O$2:O$210, Indicators!O134)*100, "")</f>
        <v>40.6</v>
      </c>
      <c r="BL134" s="78">
        <f>IF(AND($BI134="Y", Indicators!P134&lt;&gt;""), _xlfn.PERCENTRANK.EXC(Indicators!P$2:P$210, Indicators!P134)*100, "")</f>
        <v>81.8</v>
      </c>
      <c r="BM134" s="78">
        <f>IF(AND($BI134="Y", Indicators!Q134&lt;&gt;""), _xlfn.PERCENTRANK.EXC(Indicators!Q$2:Q$210, Indicators!Q134)*100, "")</f>
        <v>44.4</v>
      </c>
      <c r="BN134" s="78" t="str">
        <f>IF(AND($BI134="Y", Indicators!R134&lt;&gt;""), _xlfn.PERCENTRANK.EXC(Indicators!R$2:R$210, Indicators!R134)*100, "")</f>
        <v/>
      </c>
      <c r="BO134" s="78" t="str">
        <f>IF(AND($BI134="Y", Indicators!S134&lt;&gt;""), _xlfn.PERCENTRANK.EXC(Indicators!S$2:S$210, Indicators!S134)*100, "")</f>
        <v/>
      </c>
      <c r="BP134" s="78" t="str">
        <f>IF(AND($BI134="Y", Indicators!T134&lt;&gt;""), _xlfn.PERCENTRANK.EXC(Indicators!T$2:T$210, Indicators!T134)*100, "")</f>
        <v/>
      </c>
      <c r="BQ134" s="78" t="str">
        <f>IF(AND($BI134="Y", Indicators!U134&lt;&gt;""), _xlfn.PERCENTRANK.EXC(Indicators!U$2:U$210, Indicators!U134)*100, "")</f>
        <v/>
      </c>
      <c r="BR134" s="78">
        <f>IF(AND($BI134="Y", Indicators!V134&lt;&gt;""), _xlfn.PERCENTRANK.EXC(Indicators!V$2:V$210, Indicators!V134)*100, "")</f>
        <v>12.4</v>
      </c>
      <c r="BS134" s="81">
        <f t="shared" si="93"/>
        <v>1</v>
      </c>
      <c r="BT134" s="84" t="str">
        <f>IF(BI134="Y", IF(BS134&gt;=Parameters!C$13, "Y", "N"), "")</f>
        <v>N</v>
      </c>
      <c r="BU134" s="29"/>
      <c r="BV134" s="33" t="str">
        <f>IF(BT134="Y", Indicators!X134, "")</f>
        <v/>
      </c>
      <c r="BW134" s="47" t="str">
        <f>IF(BV134&lt;&gt;"", IF(BV134&gt;Parameters!C$14,"Y", "N"), "")</f>
        <v/>
      </c>
      <c r="BY134" s="72" t="str">
        <f>IF(Indicators!F134&lt;&gt;"", IF(Indicators!F134&lt;Parameters!F$18, "Y", "N"), "")</f>
        <v>N</v>
      </c>
      <c r="BZ134" s="72" t="str">
        <f>IF(Indicators!G134&lt;&gt;"", IF(Indicators!G134&lt;Parameters!G$18, "Y", "N"), "")</f>
        <v>N</v>
      </c>
      <c r="CA134" s="72" t="str">
        <f>IF(Indicators!H134&lt;&gt;"", IF(Indicators!H134&lt;Parameters!H$18, "Y", "N"), "")</f>
        <v>N</v>
      </c>
      <c r="CB134" s="72" t="str">
        <f>IF(Indicators!I134&lt;&gt;"", IF(Indicators!I134&lt;Parameters!I$18, "Y", "N"), "")</f>
        <v/>
      </c>
      <c r="CC134" s="72" t="str">
        <f>IF(Indicators!J134&lt;&gt;"", IF(Indicators!J134&lt;Parameters!J$18, "Y", "N"), "")</f>
        <v/>
      </c>
      <c r="CD134" s="72" t="str">
        <f>IF(Indicators!K134&lt;&gt;"", IF(Indicators!K134&lt;Parameters!K$18, "Y", "N"), "")</f>
        <v/>
      </c>
      <c r="CE134" s="72" t="str">
        <f>IF(Indicators!L134&lt;&gt;"", IF(Indicators!L134&lt;Parameters!L$18, "Y", "N"), "")</f>
        <v/>
      </c>
      <c r="CF134" s="72" t="str">
        <f>IF(Indicators!M134&lt;&gt;"", IF(Indicators!M134&lt;Parameters!M$18, "Y", "N"), "")</f>
        <v>Y</v>
      </c>
      <c r="CG134" s="29" t="str">
        <f>IF(Indicators!Q134&lt;&gt;"", IF(Indicators!Q134&lt;Parameters!H$19, "Y", "N"), "")</f>
        <v>N</v>
      </c>
      <c r="CH134" s="29">
        <f t="shared" si="94"/>
        <v>1</v>
      </c>
      <c r="CI134" s="47" t="str">
        <f>IF(AND(K134="No",R134="No"),IF(CH134&gt;=Parameters!C$18, "Y", "N"), "")</f>
        <v>N</v>
      </c>
      <c r="CJ134" s="29"/>
      <c r="CK134" s="29" t="str">
        <f>IF(AND($CI134="Y", Indicators!O134&lt;&gt;""), IF(Indicators!O134&lt;Parameters!F$20, "Y", "N"),"")</f>
        <v/>
      </c>
      <c r="CL134" s="29" t="str">
        <f>IF(AND($CI134="Y", Indicators!P134&lt;&gt;""), IF(Indicators!P134&lt;Parameters!G$20, "Y", "N"),"")</f>
        <v/>
      </c>
      <c r="CM134" s="29" t="str">
        <f>IF(AND($CI134="Y", Indicators!Q134&lt;&gt;""), IF(Indicators!Q134&lt;Parameters!H$20, "Y", "N"),"")</f>
        <v/>
      </c>
      <c r="CN134" s="29" t="str">
        <f>IF(AND($CI134="Y", Indicators!R134&lt;&gt;""), IF(Indicators!R134&lt;Parameters!I$20, "Y", "N"),"")</f>
        <v/>
      </c>
      <c r="CO134" s="29" t="str">
        <f>IF(AND($CI134="Y", Indicators!S134&lt;&gt;""), IF(Indicators!S134&lt;Parameters!J$20, "Y", "N"),"")</f>
        <v/>
      </c>
      <c r="CP134" s="29" t="str">
        <f>IF(AND($CI134="Y", Indicators!T134&lt;&gt;""), IF(Indicators!T134&lt;Parameters!K$20, "Y", "N"),"")</f>
        <v/>
      </c>
      <c r="CQ134" s="29" t="str">
        <f>IF(AND($CI134="Y", Indicators!U134&lt;&gt;""), IF(Indicators!U134&lt;Parameters!L$20, "Y", "N"),"")</f>
        <v/>
      </c>
      <c r="CR134" s="29" t="str">
        <f>IF(AND($CI134="Y", Indicators!V134&lt;&gt;""), IF(Indicators!V134&lt;Parameters!M$20, "Y", "N"),"")</f>
        <v/>
      </c>
      <c r="CS134" s="81" t="str">
        <f t="shared" si="95"/>
        <v/>
      </c>
      <c r="CT134" s="84" t="str">
        <f>IF(CI134="Y", IF(CS134&gt;=Parameters!C$19, "Y", "N"), "")</f>
        <v/>
      </c>
      <c r="CU134" s="29" t="str">
        <f>IF($H134="Yes",#REF!, "")</f>
        <v/>
      </c>
      <c r="CV134" s="78" t="str">
        <f>IF(CT134="Y", Indicators!X134, "")</f>
        <v/>
      </c>
      <c r="CW134" s="34" t="str">
        <f>IF(CV134&lt;&gt;"",IF(CV134&gt;Parameters!C153,"Y","N"), "")</f>
        <v/>
      </c>
      <c r="CY134" s="33" t="str">
        <f>IF($K134="Yes", IF(Indicators!F134&lt;&gt;"", Indicators!F134, ""), "")</f>
        <v/>
      </c>
      <c r="CZ134" s="33" t="str">
        <f>IF($K134="Yes", IF(Indicators!G134&lt;&gt;"", Indicators!G134, ""), "")</f>
        <v/>
      </c>
      <c r="DA134" s="33" t="str">
        <f>IF($K134="Yes", IF(Indicators!H134&lt;&gt;"", Indicators!H134, ""), "")</f>
        <v/>
      </c>
      <c r="DB134" s="33" t="str">
        <f>IF($K134="Yes", IF(Indicators!I134&lt;&gt;"", Indicators!I134, ""), "")</f>
        <v/>
      </c>
      <c r="DC134" s="33" t="str">
        <f>IF($K134="Yes", IF(Indicators!J134&lt;&gt;"", Indicators!J134, ""), "")</f>
        <v/>
      </c>
      <c r="DD134" s="33" t="str">
        <f>IF($K134="Yes", IF(Indicators!K134&lt;&gt;"", Indicators!K134, ""), "")</f>
        <v/>
      </c>
      <c r="DE134" s="33" t="str">
        <f>IF($K134="Yes", IF(Indicators!L134&lt;&gt;"", Indicators!L134, ""), "")</f>
        <v/>
      </c>
      <c r="DF134" s="33" t="str">
        <f>IF($K134="Yes", IF(Indicators!M134&lt;&gt;"", Indicators!M134, ""), "")</f>
        <v/>
      </c>
      <c r="DH134" s="33" t="str">
        <f>IF($K134="Yes", IF(Indicators!W134&lt;&gt;"", Indicators!W134, ""), "")</f>
        <v/>
      </c>
      <c r="DJ134" s="33" t="str">
        <f>IF($K134="Yes", IF(Indicators!O134&lt;&gt;"", Indicators!O134, ""), "")</f>
        <v/>
      </c>
      <c r="DK134" s="33" t="str">
        <f>IF($K134="Yes", IF(Indicators!P134&lt;&gt;"", Indicators!P134, ""), "")</f>
        <v/>
      </c>
      <c r="DL134" s="33" t="str">
        <f>IF($K134="Yes", IF(Indicators!Q134&lt;&gt;"", Indicators!Q134, ""), "")</f>
        <v/>
      </c>
      <c r="DM134" s="33" t="str">
        <f>IF($K134="Yes", IF(Indicators!R134&lt;&gt;"", Indicators!R134, ""), "")</f>
        <v/>
      </c>
      <c r="DN134" s="33" t="str">
        <f>IF($K134="Yes", IF(Indicators!S134&lt;&gt;"", Indicators!S134, ""), "")</f>
        <v/>
      </c>
      <c r="DO134" s="33" t="str">
        <f>IF($K134="Yes", IF(Indicators!T134&lt;&gt;"", Indicators!T134, ""), "")</f>
        <v/>
      </c>
      <c r="DP134" s="33" t="str">
        <f>IF($K134="Yes", IF(Indicators!U134&lt;&gt;"", Indicators!U134, ""), "")</f>
        <v/>
      </c>
      <c r="DQ134" s="33" t="str">
        <f>IF($K134="Yes", IF(Indicators!V134&lt;&gt;"", Indicators!V134, ""), "")</f>
        <v/>
      </c>
      <c r="DS134" s="29" t="str">
        <f>IF($K134="Yes", IF(Indicators!X134&lt;&gt;"", Indicators!X134, ""), "")</f>
        <v/>
      </c>
    </row>
    <row r="135" spans="1:123" x14ac:dyDescent="0.25">
      <c r="A135" s="56" t="str">
        <f>Indicators!A135</f>
        <v>District1030</v>
      </c>
      <c r="B135" s="56" t="str">
        <f>Indicators!B135</f>
        <v>School 1</v>
      </c>
      <c r="C135" s="57" t="str">
        <f>Indicators!D135</f>
        <v>Yes</v>
      </c>
      <c r="D135" s="64">
        <f>IF(AK135="Y", IF(Parameters!B$5="Percentile", Identification!AJ135,Identification!AI135), "")</f>
        <v>36.945812799999999</v>
      </c>
      <c r="E135" s="64">
        <f>IF(AN135="Y", IF(Parameters!B$6="Percentile", AM135, AL135), "")</f>
        <v>49.873790200000002</v>
      </c>
      <c r="F135" s="57" t="str">
        <f t="shared" si="64"/>
        <v>Y</v>
      </c>
      <c r="G135" s="64">
        <f>IF(AND(F135="Y", AS135="Y"), IF(Parameters!B$7="Percentile", AR135,AQ135), "")</f>
        <v>17.8</v>
      </c>
      <c r="H135" s="57" t="str">
        <f t="shared" si="65"/>
        <v>Y</v>
      </c>
      <c r="I135" s="64">
        <f>IF(AND(H135="Y", AW135="Y"), IF(Parameters!B$7="Percentile", AV135,AU135), "")</f>
        <v>2.7000000000000028</v>
      </c>
      <c r="J135" s="65" t="str">
        <f t="shared" si="66"/>
        <v>Y</v>
      </c>
      <c r="K135" s="57" t="str">
        <f t="shared" si="67"/>
        <v>Yes</v>
      </c>
      <c r="L135" s="87" t="str">
        <f t="shared" si="68"/>
        <v/>
      </c>
      <c r="M135" s="57" t="str">
        <f>Identification!BI135</f>
        <v/>
      </c>
      <c r="N135" s="87" t="str">
        <f t="shared" si="69"/>
        <v/>
      </c>
      <c r="O135" s="88" t="str">
        <f t="shared" si="70"/>
        <v/>
      </c>
      <c r="P135" s="57" t="str">
        <f t="shared" si="71"/>
        <v/>
      </c>
      <c r="Q135" s="57" t="str">
        <f t="shared" si="72"/>
        <v/>
      </c>
      <c r="R135" s="57" t="str">
        <f t="shared" si="73"/>
        <v>No</v>
      </c>
      <c r="S135" s="57" t="str">
        <f t="shared" si="74"/>
        <v/>
      </c>
      <c r="T135" s="57" t="str">
        <f t="shared" si="75"/>
        <v/>
      </c>
      <c r="U135" s="57" t="str">
        <f t="shared" si="76"/>
        <v/>
      </c>
      <c r="V135" s="88" t="str">
        <f t="shared" si="77"/>
        <v/>
      </c>
      <c r="W135" s="57" t="str">
        <f t="shared" si="78"/>
        <v/>
      </c>
      <c r="X135" s="91" t="str">
        <f t="shared" si="79"/>
        <v/>
      </c>
      <c r="Y135" s="58" t="str">
        <f t="shared" si="80"/>
        <v>No</v>
      </c>
      <c r="AA135" s="29" t="str">
        <f t="shared" si="81"/>
        <v>Yes</v>
      </c>
      <c r="AB135" s="29" t="str">
        <f t="shared" si="82"/>
        <v>No</v>
      </c>
      <c r="AC135" s="29" t="str">
        <f t="shared" si="83"/>
        <v>No</v>
      </c>
      <c r="AE135" s="29" t="str">
        <f t="shared" si="84"/>
        <v/>
      </c>
      <c r="AF135" s="29" t="str">
        <f t="shared" si="85"/>
        <v/>
      </c>
      <c r="AG135" s="29" t="str">
        <f t="shared" si="86"/>
        <v/>
      </c>
      <c r="AI135" s="33">
        <f>IF(C135="Yes",IF(Indicators!E135&lt;&gt;"", Indicators!E135,""),"")</f>
        <v>36.945812799999999</v>
      </c>
      <c r="AJ135" s="33">
        <f t="shared" si="87"/>
        <v>27.200000000000003</v>
      </c>
      <c r="AK135" s="62" t="str">
        <f>IF(Parameters!B$5="Percentile", IF(AJ135&lt;Parameters!C$5, "Y", "N"), IF(AI135&lt;Parameters!C$5, "Y", "N"))</f>
        <v>Y</v>
      </c>
      <c r="AL135" s="33">
        <f>IF(C135="Yes", IF(Indicators!W135&lt;&gt;"", Indicators!W135, ""),"")</f>
        <v>49.873790200000002</v>
      </c>
      <c r="AM135" s="33">
        <f t="shared" si="88"/>
        <v>10</v>
      </c>
      <c r="AN135" s="33" t="str">
        <f>IF(AL135&lt;&gt;"", IF(Parameters!B$6="Percentile", IF(AM135&lt;Parameters!C$6, "Y", "N"), IF(AL135&lt;Parameters!C$6, "Y", "N")),"")</f>
        <v>Y</v>
      </c>
      <c r="AO135" s="47" t="str">
        <f t="shared" si="89"/>
        <v>Y</v>
      </c>
      <c r="AQ135" s="33">
        <f>IF(C135="Yes", IF(Indicators!N135&lt;&gt;"", Indicators!N135,""),"")</f>
        <v>98.170731700000005</v>
      </c>
      <c r="AR135" s="33">
        <f t="shared" si="90"/>
        <v>17.8</v>
      </c>
      <c r="AS135" s="48" t="str">
        <f>IF(Parameters!B$7="Percentile", IF(AR135&lt;Parameters!C$7, "Y", "N"), IF(AQ135&lt;Parameters!C$7, "Y", "N"))</f>
        <v>Y</v>
      </c>
      <c r="AU135" s="33">
        <f>IF(C135="Yes", IF(Indicators!X135&lt;&gt;"", Indicators!X135,""),"")</f>
        <v>100</v>
      </c>
      <c r="AV135" s="33">
        <f t="shared" si="91"/>
        <v>2.7000000000000028</v>
      </c>
      <c r="AW135" s="48" t="str">
        <f>IF(Parameters!B$8="Percentile", IF(AV135&lt;Parameters!C$8, "Y", "N"), IF(AU135&gt;Parameters!C$8, "Y", "N"))</f>
        <v>Y</v>
      </c>
      <c r="AY135" s="71" t="str">
        <f>IF(Indicators!F135&lt;&gt;"", IF(Indicators!F135&lt;Parameters!F$5, "Y", "N"), "")</f>
        <v>Y</v>
      </c>
      <c r="AZ135" s="71" t="str">
        <f>IF(Indicators!G135&lt;&gt;"", IF(Indicators!G135&lt;Parameters!G$5, "Y", "N"), "")</f>
        <v>Y</v>
      </c>
      <c r="BA135" s="71" t="str">
        <f>IF(Indicators!H135&lt;&gt;"", IF(Indicators!H135&lt;Parameters!H$5, "Y", "N"), "")</f>
        <v>N</v>
      </c>
      <c r="BB135" s="71" t="str">
        <f>IF(Indicators!I135&lt;&gt;"", IF(Indicators!I135&lt;Parameters!I$5, "Y", "N"), "")</f>
        <v/>
      </c>
      <c r="BC135" s="71" t="str">
        <f>IF(Indicators!J135&lt;&gt;"", IF(Indicators!J135&lt;Parameters!J$5, "Y", "N"), "")</f>
        <v>Y</v>
      </c>
      <c r="BD135" s="71" t="str">
        <f>IF(Indicators!K135&lt;&gt;"", IF(Indicators!K135&lt;Parameters!K$5, "Y", "N"), "")</f>
        <v/>
      </c>
      <c r="BE135" s="71" t="str">
        <f>IF(Indicators!L135&lt;&gt;"", IF(Indicators!L135&lt;Parameters!L$5, "Y", "N"), "")</f>
        <v>Y</v>
      </c>
      <c r="BF135" s="71" t="str">
        <f>IF(Indicators!M135&lt;&gt;"", IF(Indicators!M135&lt;Parameters!M$5, "Y", "N"), "")</f>
        <v>Y</v>
      </c>
      <c r="BG135" s="29" t="str">
        <f>IF(Indicators!Q135&lt;&gt;"", IF(Indicators!Q135&lt;Parameters!H$6, "Y", "N"), "")</f>
        <v>N</v>
      </c>
      <c r="BH135" s="29">
        <f t="shared" si="92"/>
        <v>5</v>
      </c>
      <c r="BI135" s="47" t="str">
        <f>IF(K135="No",IF(BH135&gt;=Parameters!C$12, "Y", "N"), "")</f>
        <v/>
      </c>
      <c r="BK135" s="78" t="str">
        <f>IF(AND($BI135="Y", Indicators!O135&lt;&gt;""), _xlfn.PERCENTRANK.EXC(Indicators!O$2:O$210, Indicators!O135)*100, "")</f>
        <v/>
      </c>
      <c r="BL135" s="78" t="str">
        <f>IF(AND($BI135="Y", Indicators!P135&lt;&gt;""), _xlfn.PERCENTRANK.EXC(Indicators!P$2:P$210, Indicators!P135)*100, "")</f>
        <v/>
      </c>
      <c r="BM135" s="78" t="str">
        <f>IF(AND($BI135="Y", Indicators!Q135&lt;&gt;""), _xlfn.PERCENTRANK.EXC(Indicators!Q$2:Q$210, Indicators!Q135)*100, "")</f>
        <v/>
      </c>
      <c r="BN135" s="78" t="str">
        <f>IF(AND($BI135="Y", Indicators!R135&lt;&gt;""), _xlfn.PERCENTRANK.EXC(Indicators!R$2:R$210, Indicators!R135)*100, "")</f>
        <v/>
      </c>
      <c r="BO135" s="78" t="str">
        <f>IF(AND($BI135="Y", Indicators!S135&lt;&gt;""), _xlfn.PERCENTRANK.EXC(Indicators!S$2:S$210, Indicators!S135)*100, "")</f>
        <v/>
      </c>
      <c r="BP135" s="78" t="str">
        <f>IF(AND($BI135="Y", Indicators!T135&lt;&gt;""), _xlfn.PERCENTRANK.EXC(Indicators!T$2:T$210, Indicators!T135)*100, "")</f>
        <v/>
      </c>
      <c r="BQ135" s="78" t="str">
        <f>IF(AND($BI135="Y", Indicators!U135&lt;&gt;""), _xlfn.PERCENTRANK.EXC(Indicators!U$2:U$210, Indicators!U135)*100, "")</f>
        <v/>
      </c>
      <c r="BR135" s="78" t="str">
        <f>IF(AND($BI135="Y", Indicators!V135&lt;&gt;""), _xlfn.PERCENTRANK.EXC(Indicators!V$2:V$210, Indicators!V135)*100, "")</f>
        <v/>
      </c>
      <c r="BS135" s="81" t="str">
        <f t="shared" si="93"/>
        <v/>
      </c>
      <c r="BT135" s="84" t="str">
        <f>IF(BI135="Y", IF(BS135&gt;=Parameters!C$13, "Y", "N"), "")</f>
        <v/>
      </c>
      <c r="BU135" s="29"/>
      <c r="BV135" s="33" t="str">
        <f>IF(BT135="Y", Indicators!X135, "")</f>
        <v/>
      </c>
      <c r="BW135" s="47" t="str">
        <f>IF(BV135&lt;&gt;"", IF(BV135&gt;Parameters!C$14,"Y", "N"), "")</f>
        <v/>
      </c>
      <c r="BY135" s="72" t="str">
        <f>IF(Indicators!F135&lt;&gt;"", IF(Indicators!F135&lt;Parameters!F$18, "Y", "N"), "")</f>
        <v>Y</v>
      </c>
      <c r="BZ135" s="72" t="str">
        <f>IF(Indicators!G135&lt;&gt;"", IF(Indicators!G135&lt;Parameters!G$18, "Y", "N"), "")</f>
        <v>Y</v>
      </c>
      <c r="CA135" s="72" t="str">
        <f>IF(Indicators!H135&lt;&gt;"", IF(Indicators!H135&lt;Parameters!H$18, "Y", "N"), "")</f>
        <v>N</v>
      </c>
      <c r="CB135" s="72" t="str">
        <f>IF(Indicators!I135&lt;&gt;"", IF(Indicators!I135&lt;Parameters!I$18, "Y", "N"), "")</f>
        <v/>
      </c>
      <c r="CC135" s="72" t="str">
        <f>IF(Indicators!J135&lt;&gt;"", IF(Indicators!J135&lt;Parameters!J$18, "Y", "N"), "")</f>
        <v>N</v>
      </c>
      <c r="CD135" s="72" t="str">
        <f>IF(Indicators!K135&lt;&gt;"", IF(Indicators!K135&lt;Parameters!K$18, "Y", "N"), "")</f>
        <v/>
      </c>
      <c r="CE135" s="72" t="str">
        <f>IF(Indicators!L135&lt;&gt;"", IF(Indicators!L135&lt;Parameters!L$18, "Y", "N"), "")</f>
        <v>Y</v>
      </c>
      <c r="CF135" s="72" t="str">
        <f>IF(Indicators!M135&lt;&gt;"", IF(Indicators!M135&lt;Parameters!M$18, "Y", "N"), "")</f>
        <v>N</v>
      </c>
      <c r="CG135" s="29" t="str">
        <f>IF(Indicators!Q135&lt;&gt;"", IF(Indicators!Q135&lt;Parameters!H$19, "Y", "N"), "")</f>
        <v>N</v>
      </c>
      <c r="CH135" s="29">
        <f t="shared" si="94"/>
        <v>3</v>
      </c>
      <c r="CI135" s="47" t="str">
        <f>IF(AND(K135="No",R135="No"),IF(CH135&gt;=Parameters!C$18, "Y", "N"), "")</f>
        <v/>
      </c>
      <c r="CJ135" s="29"/>
      <c r="CK135" s="29" t="str">
        <f>IF(AND($CI135="Y", Indicators!O135&lt;&gt;""), IF(Indicators!O135&lt;Parameters!F$20, "Y", "N"),"")</f>
        <v/>
      </c>
      <c r="CL135" s="29" t="str">
        <f>IF(AND($CI135="Y", Indicators!P135&lt;&gt;""), IF(Indicators!P135&lt;Parameters!G$20, "Y", "N"),"")</f>
        <v/>
      </c>
      <c r="CM135" s="29" t="str">
        <f>IF(AND($CI135="Y", Indicators!Q135&lt;&gt;""), IF(Indicators!Q135&lt;Parameters!H$20, "Y", "N"),"")</f>
        <v/>
      </c>
      <c r="CN135" s="29" t="str">
        <f>IF(AND($CI135="Y", Indicators!R135&lt;&gt;""), IF(Indicators!R135&lt;Parameters!I$20, "Y", "N"),"")</f>
        <v/>
      </c>
      <c r="CO135" s="29" t="str">
        <f>IF(AND($CI135="Y", Indicators!S135&lt;&gt;""), IF(Indicators!S135&lt;Parameters!J$20, "Y", "N"),"")</f>
        <v/>
      </c>
      <c r="CP135" s="29" t="str">
        <f>IF(AND($CI135="Y", Indicators!T135&lt;&gt;""), IF(Indicators!T135&lt;Parameters!K$20, "Y", "N"),"")</f>
        <v/>
      </c>
      <c r="CQ135" s="29" t="str">
        <f>IF(AND($CI135="Y", Indicators!U135&lt;&gt;""), IF(Indicators!U135&lt;Parameters!L$20, "Y", "N"),"")</f>
        <v/>
      </c>
      <c r="CR135" s="29" t="str">
        <f>IF(AND($CI135="Y", Indicators!V135&lt;&gt;""), IF(Indicators!V135&lt;Parameters!M$20, "Y", "N"),"")</f>
        <v/>
      </c>
      <c r="CS135" s="81" t="str">
        <f t="shared" si="95"/>
        <v/>
      </c>
      <c r="CT135" s="84" t="str">
        <f>IF(CI135="Y", IF(CS135&gt;=Parameters!C$19, "Y", "N"), "")</f>
        <v/>
      </c>
      <c r="CU135" s="29" t="str">
        <f>IF($H135="Yes",#REF!, "")</f>
        <v/>
      </c>
      <c r="CV135" s="78" t="str">
        <f>IF(CT135="Y", Indicators!X135, "")</f>
        <v/>
      </c>
      <c r="CW135" s="34" t="str">
        <f>IF(CV135&lt;&gt;"",IF(CV135&gt;Parameters!C154,"Y","N"), "")</f>
        <v/>
      </c>
      <c r="CY135" s="33">
        <f>IF($K135="Yes", IF(Indicators!F135&lt;&gt;"", Indicators!F135, ""), "")</f>
        <v>25.196850399999999</v>
      </c>
      <c r="CZ135" s="33">
        <f>IF($K135="Yes", IF(Indicators!G135&lt;&gt;"", Indicators!G135, ""), "")</f>
        <v>12.5</v>
      </c>
      <c r="DA135" s="33">
        <f>IF($K135="Yes", IF(Indicators!H135&lt;&gt;"", Indicators!H135, ""), "")</f>
        <v>27.2727273</v>
      </c>
      <c r="DB135" s="33" t="str">
        <f>IF($K135="Yes", IF(Indicators!I135&lt;&gt;"", Indicators!I135, ""), "")</f>
        <v/>
      </c>
      <c r="DC135" s="33">
        <f>IF($K135="Yes", IF(Indicators!J135&lt;&gt;"", Indicators!J135, ""), "")</f>
        <v>25.925925899999999</v>
      </c>
      <c r="DD135" s="33" t="str">
        <f>IF($K135="Yes", IF(Indicators!K135&lt;&gt;"", Indicators!K135, ""), "")</f>
        <v/>
      </c>
      <c r="DE135" s="33">
        <f>IF($K135="Yes", IF(Indicators!L135&lt;&gt;"", Indicators!L135, ""), "")</f>
        <v>27.2727273</v>
      </c>
      <c r="DF135" s="33">
        <f>IF($K135="Yes", IF(Indicators!M135&lt;&gt;"", Indicators!M135, ""), "")</f>
        <v>42.537313400000002</v>
      </c>
      <c r="DH135" s="33">
        <f>IF($K135="Yes", IF(Indicators!W135&lt;&gt;"", Indicators!W135, ""), "")</f>
        <v>49.873790200000002</v>
      </c>
      <c r="DJ135" s="33">
        <f>IF($K135="Yes", IF(Indicators!O135&lt;&gt;"", Indicators!O135, ""), "")</f>
        <v>90.654205599999997</v>
      </c>
      <c r="DK135" s="33">
        <f>IF($K135="Yes", IF(Indicators!P135&lt;&gt;"", Indicators!P135, ""), "")</f>
        <v>85.833333300000007</v>
      </c>
      <c r="DL135" s="33">
        <f>IF($K135="Yes", IF(Indicators!Q135&lt;&gt;"", Indicators!Q135, ""), "")</f>
        <v>111.5384615</v>
      </c>
      <c r="DM135" s="33" t="str">
        <f>IF($K135="Yes", IF(Indicators!R135&lt;&gt;"", Indicators!R135, ""), "")</f>
        <v/>
      </c>
      <c r="DN135" s="33" t="str">
        <f>IF($K135="Yes", IF(Indicators!S135&lt;&gt;"", Indicators!S135, ""), "")</f>
        <v/>
      </c>
      <c r="DO135" s="33" t="str">
        <f>IF($K135="Yes", IF(Indicators!T135&lt;&gt;"", Indicators!T135, ""), "")</f>
        <v/>
      </c>
      <c r="DP135" s="33">
        <f>IF($K135="Yes", IF(Indicators!U135&lt;&gt;"", Indicators!U135, ""), "")</f>
        <v>80</v>
      </c>
      <c r="DQ135" s="33">
        <f>IF($K135="Yes", IF(Indicators!V135&lt;&gt;"", Indicators!V135, ""), "")</f>
        <v>101.3888889</v>
      </c>
      <c r="DS135" s="29">
        <f>IF($K135="Yes", IF(Indicators!X135&lt;&gt;"", Indicators!X135, ""), "")</f>
        <v>100</v>
      </c>
    </row>
    <row r="136" spans="1:123" x14ac:dyDescent="0.25">
      <c r="A136" s="56" t="str">
        <f>Indicators!A136</f>
        <v>District1030</v>
      </c>
      <c r="B136" s="56" t="str">
        <f>Indicators!B136</f>
        <v>School 2</v>
      </c>
      <c r="C136" s="57" t="str">
        <f>Indicators!D136</f>
        <v>Yes</v>
      </c>
      <c r="D136" s="64">
        <f>IF(AK136="Y", IF(Parameters!B$5="Percentile", Identification!AJ136,Identification!AI136), "")</f>
        <v>27.703984800000001</v>
      </c>
      <c r="E136" s="64" t="str">
        <f>IF(AN136="Y", IF(Parameters!B$6="Percentile", AM136, AL136), "")</f>
        <v/>
      </c>
      <c r="F136" s="57" t="str">
        <f t="shared" si="64"/>
        <v>Y</v>
      </c>
      <c r="G136" s="64">
        <f>IF(AND(F136="Y", AS136="Y"), IF(Parameters!B$7="Percentile", AR136,AQ136), "")</f>
        <v>20.5</v>
      </c>
      <c r="H136" s="57" t="str">
        <f t="shared" si="65"/>
        <v>Y</v>
      </c>
      <c r="I136" s="64" t="str">
        <f>IF(AND(H136="Y", AW136="Y"), IF(Parameters!B$7="Percentile", AV136,AU136), "")</f>
        <v/>
      </c>
      <c r="J136" s="65" t="str">
        <f t="shared" si="66"/>
        <v>N</v>
      </c>
      <c r="K136" s="57" t="str">
        <f t="shared" si="67"/>
        <v>No</v>
      </c>
      <c r="L136" s="87">
        <f t="shared" si="68"/>
        <v>3</v>
      </c>
      <c r="M136" s="57" t="str">
        <f>Identification!BI136</f>
        <v>Y</v>
      </c>
      <c r="N136" s="87" t="str">
        <f t="shared" si="69"/>
        <v/>
      </c>
      <c r="O136" s="88" t="str">
        <f t="shared" si="70"/>
        <v>N</v>
      </c>
      <c r="P136" s="57" t="str">
        <f t="shared" si="71"/>
        <v/>
      </c>
      <c r="Q136" s="57" t="str">
        <f t="shared" si="72"/>
        <v/>
      </c>
      <c r="R136" s="57" t="str">
        <f t="shared" si="73"/>
        <v>No</v>
      </c>
      <c r="S136" s="57">
        <f t="shared" si="74"/>
        <v>3</v>
      </c>
      <c r="T136" s="57" t="str">
        <f t="shared" si="75"/>
        <v>Y</v>
      </c>
      <c r="U136" s="57">
        <f t="shared" si="76"/>
        <v>3</v>
      </c>
      <c r="V136" s="88" t="str">
        <f t="shared" si="77"/>
        <v>Y</v>
      </c>
      <c r="W136" s="57">
        <f t="shared" si="78"/>
        <v>22.38</v>
      </c>
      <c r="X136" s="91" t="str">
        <f t="shared" si="79"/>
        <v>Y</v>
      </c>
      <c r="Y136" s="58" t="str">
        <f t="shared" si="80"/>
        <v>Yes</v>
      </c>
      <c r="AA136" s="29" t="str">
        <f t="shared" si="81"/>
        <v>No</v>
      </c>
      <c r="AB136" s="29" t="str">
        <f t="shared" si="82"/>
        <v>No</v>
      </c>
      <c r="AC136" s="29" t="str">
        <f t="shared" si="83"/>
        <v>Yes</v>
      </c>
      <c r="AE136" s="29" t="str">
        <f t="shared" si="84"/>
        <v/>
      </c>
      <c r="AF136" s="29" t="str">
        <f t="shared" si="85"/>
        <v/>
      </c>
      <c r="AG136" s="29" t="str">
        <f t="shared" si="86"/>
        <v/>
      </c>
      <c r="AI136" s="33">
        <f>IF(C136="Yes",IF(Indicators!E136&lt;&gt;"", Indicators!E136,""),"")</f>
        <v>27.703984800000001</v>
      </c>
      <c r="AJ136" s="33">
        <f t="shared" si="87"/>
        <v>4.7</v>
      </c>
      <c r="AK136" s="62" t="str">
        <f>IF(Parameters!B$5="Percentile", IF(AJ136&lt;Parameters!C$5, "Y", "N"), IF(AI136&lt;Parameters!C$5, "Y", "N"))</f>
        <v>Y</v>
      </c>
      <c r="AL136" s="33" t="str">
        <f>IF(C136="Yes", IF(Indicators!W136&lt;&gt;"", Indicators!W136, ""),"")</f>
        <v/>
      </c>
      <c r="AM136" s="33" t="str">
        <f t="shared" si="88"/>
        <v/>
      </c>
      <c r="AN136" s="33" t="str">
        <f>IF(AL136&lt;&gt;"", IF(Parameters!B$6="Percentile", IF(AM136&lt;Parameters!C$6, "Y", "N"), IF(AL136&lt;Parameters!C$6, "Y", "N")),"")</f>
        <v/>
      </c>
      <c r="AO136" s="47" t="str">
        <f t="shared" si="89"/>
        <v>Y</v>
      </c>
      <c r="AQ136" s="33">
        <f>IF(C136="Yes", IF(Indicators!N136&lt;&gt;"", Indicators!N136,""),"")</f>
        <v>98.559077799999997</v>
      </c>
      <c r="AR136" s="33">
        <f t="shared" si="90"/>
        <v>20.5</v>
      </c>
      <c r="AS136" s="48" t="str">
        <f>IF(Parameters!B$7="Percentile", IF(AR136&lt;Parameters!C$7, "Y", "N"), IF(AQ136&lt;Parameters!C$7, "Y", "N"))</f>
        <v>Y</v>
      </c>
      <c r="AU136" s="33">
        <f>IF(C136="Yes", IF(Indicators!X136&lt;&gt;"", Indicators!X136,""),"")</f>
        <v>22.38</v>
      </c>
      <c r="AV136" s="33">
        <f t="shared" si="91"/>
        <v>13.5</v>
      </c>
      <c r="AW136" s="48" t="str">
        <f>IF(Parameters!B$8="Percentile", IF(AV136&lt;Parameters!C$8, "Y", "N"), IF(AU136&gt;Parameters!C$8, "Y", "N"))</f>
        <v>N</v>
      </c>
      <c r="AY136" s="71" t="str">
        <f>IF(Indicators!F136&lt;&gt;"", IF(Indicators!F136&lt;Parameters!F$5, "Y", "N"), "")</f>
        <v>Y</v>
      </c>
      <c r="AZ136" s="71" t="str">
        <f>IF(Indicators!G136&lt;&gt;"", IF(Indicators!G136&lt;Parameters!G$5, "Y", "N"), "")</f>
        <v>Y</v>
      </c>
      <c r="BA136" s="71" t="str">
        <f>IF(Indicators!H136&lt;&gt;"", IF(Indicators!H136&lt;Parameters!H$5, "Y", "N"), "")</f>
        <v/>
      </c>
      <c r="BB136" s="71" t="str">
        <f>IF(Indicators!I136&lt;&gt;"", IF(Indicators!I136&lt;Parameters!I$5, "Y", "N"), "")</f>
        <v/>
      </c>
      <c r="BC136" s="71" t="str">
        <f>IF(Indicators!J136&lt;&gt;"", IF(Indicators!J136&lt;Parameters!J$5, "Y", "N"), "")</f>
        <v/>
      </c>
      <c r="BD136" s="71" t="str">
        <f>IF(Indicators!K136&lt;&gt;"", IF(Indicators!K136&lt;Parameters!K$5, "Y", "N"), "")</f>
        <v/>
      </c>
      <c r="BE136" s="71" t="str">
        <f>IF(Indicators!L136&lt;&gt;"", IF(Indicators!L136&lt;Parameters!L$5, "Y", "N"), "")</f>
        <v/>
      </c>
      <c r="BF136" s="71" t="str">
        <f>IF(Indicators!M136&lt;&gt;"", IF(Indicators!M136&lt;Parameters!M$5, "Y", "N"), "")</f>
        <v>Y</v>
      </c>
      <c r="BG136" s="29" t="str">
        <f>IF(Indicators!Q136&lt;&gt;"", IF(Indicators!Q136&lt;Parameters!H$6, "Y", "N"), "")</f>
        <v/>
      </c>
      <c r="BH136" s="29">
        <f t="shared" si="92"/>
        <v>3</v>
      </c>
      <c r="BI136" s="47" t="str">
        <f>IF(K136="No",IF(BH136&gt;=Parameters!C$12, "Y", "N"), "")</f>
        <v>Y</v>
      </c>
      <c r="BK136" s="78">
        <f>IF(AND($BI136="Y", Indicators!O136&lt;&gt;""), _xlfn.PERCENTRANK.EXC(Indicators!O$2:O$210, Indicators!O136)*100, "")</f>
        <v>37.5</v>
      </c>
      <c r="BL136" s="78">
        <f>IF(AND($BI136="Y", Indicators!P136&lt;&gt;""), _xlfn.PERCENTRANK.EXC(Indicators!P$2:P$210, Indicators!P136)*100, "")</f>
        <v>55.7</v>
      </c>
      <c r="BM136" s="78" t="str">
        <f>IF(AND($BI136="Y", Indicators!Q136&lt;&gt;""), _xlfn.PERCENTRANK.EXC(Indicators!Q$2:Q$210, Indicators!Q136)*100, "")</f>
        <v/>
      </c>
      <c r="BN136" s="78" t="str">
        <f>IF(AND($BI136="Y", Indicators!R136&lt;&gt;""), _xlfn.PERCENTRANK.EXC(Indicators!R$2:R$210, Indicators!R136)*100, "")</f>
        <v/>
      </c>
      <c r="BO136" s="78" t="str">
        <f>IF(AND($BI136="Y", Indicators!S136&lt;&gt;""), _xlfn.PERCENTRANK.EXC(Indicators!S$2:S$210, Indicators!S136)*100, "")</f>
        <v/>
      </c>
      <c r="BP136" s="78" t="str">
        <f>IF(AND($BI136="Y", Indicators!T136&lt;&gt;""), _xlfn.PERCENTRANK.EXC(Indicators!T$2:T$210, Indicators!T136)*100, "")</f>
        <v/>
      </c>
      <c r="BQ136" s="78" t="str">
        <f>IF(AND($BI136="Y", Indicators!U136&lt;&gt;""), _xlfn.PERCENTRANK.EXC(Indicators!U$2:U$210, Indicators!U136)*100, "")</f>
        <v/>
      </c>
      <c r="BR136" s="78">
        <f>IF(AND($BI136="Y", Indicators!V136&lt;&gt;""), _xlfn.PERCENTRANK.EXC(Indicators!V$2:V$210, Indicators!V136)*100, "")</f>
        <v>19.400000000000002</v>
      </c>
      <c r="BS136" s="81">
        <f t="shared" si="93"/>
        <v>1</v>
      </c>
      <c r="BT136" s="84" t="str">
        <f>IF(BI136="Y", IF(BS136&gt;=Parameters!C$13, "Y", "N"), "")</f>
        <v>N</v>
      </c>
      <c r="BU136" s="29"/>
      <c r="BV136" s="33" t="str">
        <f>IF(BT136="Y", Indicators!X136, "")</f>
        <v/>
      </c>
      <c r="BW136" s="47" t="str">
        <f>IF(BV136&lt;&gt;"", IF(BV136&gt;Parameters!C$14,"Y", "N"), "")</f>
        <v/>
      </c>
      <c r="BY136" s="72" t="str">
        <f>IF(Indicators!F136&lt;&gt;"", IF(Indicators!F136&lt;Parameters!F$18, "Y", "N"), "")</f>
        <v>Y</v>
      </c>
      <c r="BZ136" s="72" t="str">
        <f>IF(Indicators!G136&lt;&gt;"", IF(Indicators!G136&lt;Parameters!G$18, "Y", "N"), "")</f>
        <v>Y</v>
      </c>
      <c r="CA136" s="72" t="str">
        <f>IF(Indicators!H136&lt;&gt;"", IF(Indicators!H136&lt;Parameters!H$18, "Y", "N"), "")</f>
        <v/>
      </c>
      <c r="CB136" s="72" t="str">
        <f>IF(Indicators!I136&lt;&gt;"", IF(Indicators!I136&lt;Parameters!I$18, "Y", "N"), "")</f>
        <v/>
      </c>
      <c r="CC136" s="72" t="str">
        <f>IF(Indicators!J136&lt;&gt;"", IF(Indicators!J136&lt;Parameters!J$18, "Y", "N"), "")</f>
        <v/>
      </c>
      <c r="CD136" s="72" t="str">
        <f>IF(Indicators!K136&lt;&gt;"", IF(Indicators!K136&lt;Parameters!K$18, "Y", "N"), "")</f>
        <v/>
      </c>
      <c r="CE136" s="72" t="str">
        <f>IF(Indicators!L136&lt;&gt;"", IF(Indicators!L136&lt;Parameters!L$18, "Y", "N"), "")</f>
        <v/>
      </c>
      <c r="CF136" s="72" t="str">
        <f>IF(Indicators!M136&lt;&gt;"", IF(Indicators!M136&lt;Parameters!M$18, "Y", "N"), "")</f>
        <v>Y</v>
      </c>
      <c r="CG136" s="29" t="str">
        <f>IF(Indicators!Q136&lt;&gt;"", IF(Indicators!Q136&lt;Parameters!H$19, "Y", "N"), "")</f>
        <v/>
      </c>
      <c r="CH136" s="29">
        <f t="shared" si="94"/>
        <v>3</v>
      </c>
      <c r="CI136" s="47" t="str">
        <f>IF(AND(K136="No",R136="No"),IF(CH136&gt;=Parameters!C$18, "Y", "N"), "")</f>
        <v>Y</v>
      </c>
      <c r="CJ136" s="29"/>
      <c r="CK136" s="29" t="str">
        <f>IF(AND($CI136="Y", Indicators!O136&lt;&gt;""), IF(Indicators!O136&lt;Parameters!F$20, "Y", "N"),"")</f>
        <v>Y</v>
      </c>
      <c r="CL136" s="29" t="str">
        <f>IF(AND($CI136="Y", Indicators!P136&lt;&gt;""), IF(Indicators!P136&lt;Parameters!G$20, "Y", "N"),"")</f>
        <v>Y</v>
      </c>
      <c r="CM136" s="29" t="str">
        <f>IF(AND($CI136="Y", Indicators!Q136&lt;&gt;""), IF(Indicators!Q136&lt;Parameters!H$20, "Y", "N"),"")</f>
        <v/>
      </c>
      <c r="CN136" s="29" t="str">
        <f>IF(AND($CI136="Y", Indicators!R136&lt;&gt;""), IF(Indicators!R136&lt;Parameters!I$20, "Y", "N"),"")</f>
        <v/>
      </c>
      <c r="CO136" s="29" t="str">
        <f>IF(AND($CI136="Y", Indicators!S136&lt;&gt;""), IF(Indicators!S136&lt;Parameters!J$20, "Y", "N"),"")</f>
        <v/>
      </c>
      <c r="CP136" s="29" t="str">
        <f>IF(AND($CI136="Y", Indicators!T136&lt;&gt;""), IF(Indicators!T136&lt;Parameters!K$20, "Y", "N"),"")</f>
        <v/>
      </c>
      <c r="CQ136" s="29" t="str">
        <f>IF(AND($CI136="Y", Indicators!U136&lt;&gt;""), IF(Indicators!U136&lt;Parameters!L$20, "Y", "N"),"")</f>
        <v/>
      </c>
      <c r="CR136" s="29" t="str">
        <f>IF(AND($CI136="Y", Indicators!V136&lt;&gt;""), IF(Indicators!V136&lt;Parameters!M$20, "Y", "N"),"")</f>
        <v>Y</v>
      </c>
      <c r="CS136" s="81">
        <f t="shared" si="95"/>
        <v>3</v>
      </c>
      <c r="CT136" s="84" t="str">
        <f>IF(CI136="Y", IF(CS136&gt;=Parameters!C$19, "Y", "N"), "")</f>
        <v>Y</v>
      </c>
      <c r="CU136" s="29" t="str">
        <f>IF($H136="Yes",#REF!, "")</f>
        <v/>
      </c>
      <c r="CV136" s="78">
        <f>IF(CT136="Y", Indicators!X136, "")</f>
        <v>22.38</v>
      </c>
      <c r="CW136" s="34" t="str">
        <f>IF(CV136&lt;&gt;"",IF(CV136&gt;Parameters!C155,"Y","N"), "")</f>
        <v>Y</v>
      </c>
      <c r="CY136" s="33" t="str">
        <f>IF($K136="Yes", IF(Indicators!F136&lt;&gt;"", Indicators!F136, ""), "")</f>
        <v/>
      </c>
      <c r="CZ136" s="33" t="str">
        <f>IF($K136="Yes", IF(Indicators!G136&lt;&gt;"", Indicators!G136, ""), "")</f>
        <v/>
      </c>
      <c r="DA136" s="33" t="str">
        <f>IF($K136="Yes", IF(Indicators!H136&lt;&gt;"", Indicators!H136, ""), "")</f>
        <v/>
      </c>
      <c r="DB136" s="33" t="str">
        <f>IF($K136="Yes", IF(Indicators!I136&lt;&gt;"", Indicators!I136, ""), "")</f>
        <v/>
      </c>
      <c r="DC136" s="33" t="str">
        <f>IF($K136="Yes", IF(Indicators!J136&lt;&gt;"", Indicators!J136, ""), "")</f>
        <v/>
      </c>
      <c r="DD136" s="33" t="str">
        <f>IF($K136="Yes", IF(Indicators!K136&lt;&gt;"", Indicators!K136, ""), "")</f>
        <v/>
      </c>
      <c r="DE136" s="33" t="str">
        <f>IF($K136="Yes", IF(Indicators!L136&lt;&gt;"", Indicators!L136, ""), "")</f>
        <v/>
      </c>
      <c r="DF136" s="33" t="str">
        <f>IF($K136="Yes", IF(Indicators!M136&lt;&gt;"", Indicators!M136, ""), "")</f>
        <v/>
      </c>
      <c r="DH136" s="33" t="str">
        <f>IF($K136="Yes", IF(Indicators!W136&lt;&gt;"", Indicators!W136, ""), "")</f>
        <v/>
      </c>
      <c r="DJ136" s="33" t="str">
        <f>IF($K136="Yes", IF(Indicators!O136&lt;&gt;"", Indicators!O136, ""), "")</f>
        <v/>
      </c>
      <c r="DK136" s="33" t="str">
        <f>IF($K136="Yes", IF(Indicators!P136&lt;&gt;"", Indicators!P136, ""), "")</f>
        <v/>
      </c>
      <c r="DL136" s="33" t="str">
        <f>IF($K136="Yes", IF(Indicators!Q136&lt;&gt;"", Indicators!Q136, ""), "")</f>
        <v/>
      </c>
      <c r="DM136" s="33" t="str">
        <f>IF($K136="Yes", IF(Indicators!R136&lt;&gt;"", Indicators!R136, ""), "")</f>
        <v/>
      </c>
      <c r="DN136" s="33" t="str">
        <f>IF($K136="Yes", IF(Indicators!S136&lt;&gt;"", Indicators!S136, ""), "")</f>
        <v/>
      </c>
      <c r="DO136" s="33" t="str">
        <f>IF($K136="Yes", IF(Indicators!T136&lt;&gt;"", Indicators!T136, ""), "")</f>
        <v/>
      </c>
      <c r="DP136" s="33" t="str">
        <f>IF($K136="Yes", IF(Indicators!U136&lt;&gt;"", Indicators!U136, ""), "")</f>
        <v/>
      </c>
      <c r="DQ136" s="33" t="str">
        <f>IF($K136="Yes", IF(Indicators!V136&lt;&gt;"", Indicators!V136, ""), "")</f>
        <v/>
      </c>
      <c r="DS136" s="29" t="str">
        <f>IF($K136="Yes", IF(Indicators!X136&lt;&gt;"", Indicators!X136, ""), "")</f>
        <v/>
      </c>
    </row>
    <row r="137" spans="1:123" x14ac:dyDescent="0.25">
      <c r="A137" s="56" t="str">
        <f>Indicators!A137</f>
        <v>District1031</v>
      </c>
      <c r="B137" s="56" t="str">
        <f>Indicators!B137</f>
        <v>School 1</v>
      </c>
      <c r="C137" s="57" t="str">
        <f>Indicators!D137</f>
        <v>No</v>
      </c>
      <c r="D137" s="64" t="str">
        <f>IF(AK137="Y", IF(Parameters!B$5="Percentile", Identification!AJ137,Identification!AI137), "")</f>
        <v/>
      </c>
      <c r="E137" s="64" t="str">
        <f>IF(AN137="Y", IF(Parameters!B$6="Percentile", AM137, AL137), "")</f>
        <v/>
      </c>
      <c r="F137" s="57" t="str">
        <f t="shared" si="64"/>
        <v/>
      </c>
      <c r="G137" s="64" t="str">
        <f>IF(AND(F137="Y", AS137="Y"), IF(Parameters!B$7="Percentile", AR137,AQ137), "")</f>
        <v/>
      </c>
      <c r="H137" s="57" t="str">
        <f t="shared" si="65"/>
        <v/>
      </c>
      <c r="I137" s="64" t="str">
        <f>IF(AND(H137="Y", AW137="Y"), IF(Parameters!B$7="Percentile", AV137,AU137), "")</f>
        <v/>
      </c>
      <c r="J137" s="65" t="str">
        <f t="shared" si="66"/>
        <v/>
      </c>
      <c r="K137" s="57" t="str">
        <f t="shared" si="67"/>
        <v>No</v>
      </c>
      <c r="L137" s="87">
        <f t="shared" si="68"/>
        <v>4</v>
      </c>
      <c r="M137" s="57" t="str">
        <f>Identification!BI137</f>
        <v>Y</v>
      </c>
      <c r="N137" s="87">
        <f t="shared" si="69"/>
        <v>2</v>
      </c>
      <c r="O137" s="88" t="str">
        <f t="shared" si="70"/>
        <v>Y</v>
      </c>
      <c r="P137" s="57">
        <f t="shared" si="71"/>
        <v>11.43</v>
      </c>
      <c r="Q137" s="57" t="str">
        <f t="shared" si="72"/>
        <v>Y</v>
      </c>
      <c r="R137" s="57" t="str">
        <f t="shared" si="73"/>
        <v>Yes</v>
      </c>
      <c r="S137" s="57" t="str">
        <f t="shared" si="74"/>
        <v/>
      </c>
      <c r="T137" s="57" t="str">
        <f t="shared" si="75"/>
        <v/>
      </c>
      <c r="U137" s="57" t="str">
        <f t="shared" si="76"/>
        <v/>
      </c>
      <c r="V137" s="88" t="str">
        <f t="shared" si="77"/>
        <v/>
      </c>
      <c r="W137" s="57" t="str">
        <f t="shared" si="78"/>
        <v/>
      </c>
      <c r="X137" s="91" t="str">
        <f t="shared" si="79"/>
        <v/>
      </c>
      <c r="Y137" s="58" t="str">
        <f t="shared" si="80"/>
        <v>No</v>
      </c>
      <c r="AA137" s="29" t="str">
        <f t="shared" si="81"/>
        <v/>
      </c>
      <c r="AB137" s="29" t="str">
        <f t="shared" si="82"/>
        <v/>
      </c>
      <c r="AC137" s="29" t="str">
        <f t="shared" si="83"/>
        <v/>
      </c>
      <c r="AE137" s="29" t="str">
        <f t="shared" si="84"/>
        <v>No</v>
      </c>
      <c r="AF137" s="29" t="str">
        <f t="shared" si="85"/>
        <v>Yes</v>
      </c>
      <c r="AG137" s="29" t="str">
        <f t="shared" si="86"/>
        <v>No</v>
      </c>
      <c r="AI137" s="33" t="str">
        <f>IF(C137="Yes",IF(Indicators!E137&lt;&gt;"", Indicators!E137,""),"")</f>
        <v/>
      </c>
      <c r="AJ137" s="33" t="str">
        <f t="shared" si="87"/>
        <v/>
      </c>
      <c r="AK137" s="62" t="str">
        <f>IF(Parameters!B$5="Percentile", IF(AJ137&lt;Parameters!C$5, "Y", "N"), IF(AI137&lt;Parameters!C$5, "Y", "N"))</f>
        <v>N</v>
      </c>
      <c r="AL137" s="33" t="str">
        <f>IF(C137="Yes", IF(Indicators!W137&lt;&gt;"", Indicators!W137, ""),"")</f>
        <v/>
      </c>
      <c r="AM137" s="33" t="str">
        <f t="shared" si="88"/>
        <v/>
      </c>
      <c r="AN137" s="33" t="str">
        <f>IF(AL137&lt;&gt;"", IF(Parameters!B$6="Percentile", IF(AM137&lt;Parameters!C$6, "Y", "N"), IF(AL137&lt;Parameters!C$6, "Y", "N")),"")</f>
        <v/>
      </c>
      <c r="AO137" s="47" t="str">
        <f t="shared" si="89"/>
        <v>N</v>
      </c>
      <c r="AQ137" s="33" t="str">
        <f>IF(C137="Yes", IF(Indicators!N137&lt;&gt;"", Indicators!N137,""),"")</f>
        <v/>
      </c>
      <c r="AR137" s="33" t="str">
        <f t="shared" si="90"/>
        <v/>
      </c>
      <c r="AS137" s="48" t="str">
        <f>IF(Parameters!B$7="Percentile", IF(AR137&lt;Parameters!C$7, "Y", "N"), IF(AQ137&lt;Parameters!C$7, "Y", "N"))</f>
        <v>N</v>
      </c>
      <c r="AU137" s="33" t="str">
        <f>IF(C137="Yes", IF(Indicators!X137&lt;&gt;"", Indicators!X137,""),"")</f>
        <v/>
      </c>
      <c r="AV137" s="33" t="str">
        <f t="shared" si="91"/>
        <v/>
      </c>
      <c r="AW137" s="48" t="str">
        <f>IF(Parameters!B$8="Percentile", IF(AV137&lt;Parameters!C$8, "Y", "N"), IF(AU137&gt;Parameters!C$8, "Y", "N"))</f>
        <v>N</v>
      </c>
      <c r="AY137" s="71" t="str">
        <f>IF(Indicators!F137&lt;&gt;"", IF(Indicators!F137&lt;Parameters!F$5, "Y", "N"), "")</f>
        <v>Y</v>
      </c>
      <c r="AZ137" s="71" t="str">
        <f>IF(Indicators!G137&lt;&gt;"", IF(Indicators!G137&lt;Parameters!G$5, "Y", "N"), "")</f>
        <v>Y</v>
      </c>
      <c r="BA137" s="71" t="str">
        <f>IF(Indicators!H137&lt;&gt;"", IF(Indicators!H137&lt;Parameters!H$5, "Y", "N"), "")</f>
        <v/>
      </c>
      <c r="BB137" s="71" t="str">
        <f>IF(Indicators!I137&lt;&gt;"", IF(Indicators!I137&lt;Parameters!I$5, "Y", "N"), "")</f>
        <v/>
      </c>
      <c r="BC137" s="71" t="str">
        <f>IF(Indicators!J137&lt;&gt;"", IF(Indicators!J137&lt;Parameters!J$5, "Y", "N"), "")</f>
        <v/>
      </c>
      <c r="BD137" s="71" t="str">
        <f>IF(Indicators!K137&lt;&gt;"", IF(Indicators!K137&lt;Parameters!K$5, "Y", "N"), "")</f>
        <v/>
      </c>
      <c r="BE137" s="71" t="str">
        <f>IF(Indicators!L137&lt;&gt;"", IF(Indicators!L137&lt;Parameters!L$5, "Y", "N"), "")</f>
        <v>Y</v>
      </c>
      <c r="BF137" s="71" t="str">
        <f>IF(Indicators!M137&lt;&gt;"", IF(Indicators!M137&lt;Parameters!M$5, "Y", "N"), "")</f>
        <v>Y</v>
      </c>
      <c r="BG137" s="29" t="str">
        <f>IF(Indicators!Q137&lt;&gt;"", IF(Indicators!Q137&lt;Parameters!H$6, "Y", "N"), "")</f>
        <v/>
      </c>
      <c r="BH137" s="29">
        <f t="shared" si="92"/>
        <v>4</v>
      </c>
      <c r="BI137" s="47" t="str">
        <f>IF(K137="No",IF(BH137&gt;=Parameters!C$12, "Y", "N"), "")</f>
        <v>Y</v>
      </c>
      <c r="BK137" s="78">
        <f>IF(AND($BI137="Y", Indicators!O137&lt;&gt;""), _xlfn.PERCENTRANK.EXC(Indicators!O$2:O$210, Indicators!O137)*100, "")</f>
        <v>17.100000000000001</v>
      </c>
      <c r="BL137" s="78">
        <f>IF(AND($BI137="Y", Indicators!P137&lt;&gt;""), _xlfn.PERCENTRANK.EXC(Indicators!P$2:P$210, Indicators!P137)*100, "")</f>
        <v>78.5</v>
      </c>
      <c r="BM137" s="78" t="str">
        <f>IF(AND($BI137="Y", Indicators!Q137&lt;&gt;""), _xlfn.PERCENTRANK.EXC(Indicators!Q$2:Q$210, Indicators!Q137)*100, "")</f>
        <v/>
      </c>
      <c r="BN137" s="78" t="str">
        <f>IF(AND($BI137="Y", Indicators!R137&lt;&gt;""), _xlfn.PERCENTRANK.EXC(Indicators!R$2:R$210, Indicators!R137)*100, "")</f>
        <v/>
      </c>
      <c r="BO137" s="78" t="str">
        <f>IF(AND($BI137="Y", Indicators!S137&lt;&gt;""), _xlfn.PERCENTRANK.EXC(Indicators!S$2:S$210, Indicators!S137)*100, "")</f>
        <v/>
      </c>
      <c r="BP137" s="78" t="str">
        <f>IF(AND($BI137="Y", Indicators!T137&lt;&gt;""), _xlfn.PERCENTRANK.EXC(Indicators!T$2:T$210, Indicators!T137)*100, "")</f>
        <v/>
      </c>
      <c r="BQ137" s="78" t="str">
        <f>IF(AND($BI137="Y", Indicators!U137&lt;&gt;""), _xlfn.PERCENTRANK.EXC(Indicators!U$2:U$210, Indicators!U137)*100, "")</f>
        <v/>
      </c>
      <c r="BR137" s="78">
        <f>IF(AND($BI137="Y", Indicators!V137&lt;&gt;""), _xlfn.PERCENTRANK.EXC(Indicators!V$2:V$210, Indicators!V137)*100, "")</f>
        <v>18.399999999999999</v>
      </c>
      <c r="BS137" s="81">
        <f t="shared" si="93"/>
        <v>2</v>
      </c>
      <c r="BT137" s="84" t="str">
        <f>IF(BI137="Y", IF(BS137&gt;=Parameters!C$13, "Y", "N"), "")</f>
        <v>Y</v>
      </c>
      <c r="BU137" s="29"/>
      <c r="BV137" s="33">
        <f>IF(BT137="Y", Indicators!X137, "")</f>
        <v>11.43</v>
      </c>
      <c r="BW137" s="47" t="str">
        <f>IF(BV137&lt;&gt;"", IF(BV137&gt;Parameters!C$14,"Y", "N"), "")</f>
        <v>Y</v>
      </c>
      <c r="BY137" s="72" t="str">
        <f>IF(Indicators!F137&lt;&gt;"", IF(Indicators!F137&lt;Parameters!F$18, "Y", "N"), "")</f>
        <v>N</v>
      </c>
      <c r="BZ137" s="72" t="str">
        <f>IF(Indicators!G137&lt;&gt;"", IF(Indicators!G137&lt;Parameters!G$18, "Y", "N"), "")</f>
        <v>Y</v>
      </c>
      <c r="CA137" s="72" t="str">
        <f>IF(Indicators!H137&lt;&gt;"", IF(Indicators!H137&lt;Parameters!H$18, "Y", "N"), "")</f>
        <v/>
      </c>
      <c r="CB137" s="72" t="str">
        <f>IF(Indicators!I137&lt;&gt;"", IF(Indicators!I137&lt;Parameters!I$18, "Y", "N"), "")</f>
        <v/>
      </c>
      <c r="CC137" s="72" t="str">
        <f>IF(Indicators!J137&lt;&gt;"", IF(Indicators!J137&lt;Parameters!J$18, "Y", "N"), "")</f>
        <v/>
      </c>
      <c r="CD137" s="72" t="str">
        <f>IF(Indicators!K137&lt;&gt;"", IF(Indicators!K137&lt;Parameters!K$18, "Y", "N"), "")</f>
        <v/>
      </c>
      <c r="CE137" s="72" t="str">
        <f>IF(Indicators!L137&lt;&gt;"", IF(Indicators!L137&lt;Parameters!L$18, "Y", "N"), "")</f>
        <v>Y</v>
      </c>
      <c r="CF137" s="72" t="str">
        <f>IF(Indicators!M137&lt;&gt;"", IF(Indicators!M137&lt;Parameters!M$18, "Y", "N"), "")</f>
        <v>Y</v>
      </c>
      <c r="CG137" s="29" t="str">
        <f>IF(Indicators!Q137&lt;&gt;"", IF(Indicators!Q137&lt;Parameters!H$19, "Y", "N"), "")</f>
        <v/>
      </c>
      <c r="CH137" s="29">
        <f t="shared" si="94"/>
        <v>3</v>
      </c>
      <c r="CI137" s="47" t="str">
        <f>IF(AND(K137="No",R137="No"),IF(CH137&gt;=Parameters!C$18, "Y", "N"), "")</f>
        <v/>
      </c>
      <c r="CJ137" s="29"/>
      <c r="CK137" s="29" t="str">
        <f>IF(AND($CI137="Y", Indicators!O137&lt;&gt;""), IF(Indicators!O137&lt;Parameters!F$20, "Y", "N"),"")</f>
        <v/>
      </c>
      <c r="CL137" s="29" t="str">
        <f>IF(AND($CI137="Y", Indicators!P137&lt;&gt;""), IF(Indicators!P137&lt;Parameters!G$20, "Y", "N"),"")</f>
        <v/>
      </c>
      <c r="CM137" s="29" t="str">
        <f>IF(AND($CI137="Y", Indicators!Q137&lt;&gt;""), IF(Indicators!Q137&lt;Parameters!H$20, "Y", "N"),"")</f>
        <v/>
      </c>
      <c r="CN137" s="29" t="str">
        <f>IF(AND($CI137="Y", Indicators!R137&lt;&gt;""), IF(Indicators!R137&lt;Parameters!I$20, "Y", "N"),"")</f>
        <v/>
      </c>
      <c r="CO137" s="29" t="str">
        <f>IF(AND($CI137="Y", Indicators!S137&lt;&gt;""), IF(Indicators!S137&lt;Parameters!J$20, "Y", "N"),"")</f>
        <v/>
      </c>
      <c r="CP137" s="29" t="str">
        <f>IF(AND($CI137="Y", Indicators!T137&lt;&gt;""), IF(Indicators!T137&lt;Parameters!K$20, "Y", "N"),"")</f>
        <v/>
      </c>
      <c r="CQ137" s="29" t="str">
        <f>IF(AND($CI137="Y", Indicators!U137&lt;&gt;""), IF(Indicators!U137&lt;Parameters!L$20, "Y", "N"),"")</f>
        <v/>
      </c>
      <c r="CR137" s="29" t="str">
        <f>IF(AND($CI137="Y", Indicators!V137&lt;&gt;""), IF(Indicators!V137&lt;Parameters!M$20, "Y", "N"),"")</f>
        <v/>
      </c>
      <c r="CS137" s="81" t="str">
        <f t="shared" si="95"/>
        <v/>
      </c>
      <c r="CT137" s="84" t="str">
        <f>IF(CI137="Y", IF(CS137&gt;=Parameters!C$19, "Y", "N"), "")</f>
        <v/>
      </c>
      <c r="CU137" s="29" t="str">
        <f>IF($H137="Yes",#REF!, "")</f>
        <v/>
      </c>
      <c r="CV137" s="78" t="str">
        <f>IF(CT137="Y", Indicators!X137, "")</f>
        <v/>
      </c>
      <c r="CW137" s="34" t="str">
        <f>IF(CV137&lt;&gt;"",IF(CV137&gt;Parameters!C156,"Y","N"), "")</f>
        <v/>
      </c>
      <c r="CY137" s="33" t="str">
        <f>IF($K137="Yes", IF(Indicators!F137&lt;&gt;"", Indicators!F137, ""), "")</f>
        <v/>
      </c>
      <c r="CZ137" s="33" t="str">
        <f>IF($K137="Yes", IF(Indicators!G137&lt;&gt;"", Indicators!G137, ""), "")</f>
        <v/>
      </c>
      <c r="DA137" s="33" t="str">
        <f>IF($K137="Yes", IF(Indicators!H137&lt;&gt;"", Indicators!H137, ""), "")</f>
        <v/>
      </c>
      <c r="DB137" s="33" t="str">
        <f>IF($K137="Yes", IF(Indicators!I137&lt;&gt;"", Indicators!I137, ""), "")</f>
        <v/>
      </c>
      <c r="DC137" s="33" t="str">
        <f>IF($K137="Yes", IF(Indicators!J137&lt;&gt;"", Indicators!J137, ""), "")</f>
        <v/>
      </c>
      <c r="DD137" s="33" t="str">
        <f>IF($K137="Yes", IF(Indicators!K137&lt;&gt;"", Indicators!K137, ""), "")</f>
        <v/>
      </c>
      <c r="DE137" s="33" t="str">
        <f>IF($K137="Yes", IF(Indicators!L137&lt;&gt;"", Indicators!L137, ""), "")</f>
        <v/>
      </c>
      <c r="DF137" s="33" t="str">
        <f>IF($K137="Yes", IF(Indicators!M137&lt;&gt;"", Indicators!M137, ""), "")</f>
        <v/>
      </c>
      <c r="DH137" s="33" t="str">
        <f>IF($K137="Yes", IF(Indicators!W137&lt;&gt;"", Indicators!W137, ""), "")</f>
        <v/>
      </c>
      <c r="DJ137" s="33" t="str">
        <f>IF($K137="Yes", IF(Indicators!O137&lt;&gt;"", Indicators!O137, ""), "")</f>
        <v/>
      </c>
      <c r="DK137" s="33" t="str">
        <f>IF($K137="Yes", IF(Indicators!P137&lt;&gt;"", Indicators!P137, ""), "")</f>
        <v/>
      </c>
      <c r="DL137" s="33" t="str">
        <f>IF($K137="Yes", IF(Indicators!Q137&lt;&gt;"", Indicators!Q137, ""), "")</f>
        <v/>
      </c>
      <c r="DM137" s="33" t="str">
        <f>IF($K137="Yes", IF(Indicators!R137&lt;&gt;"", Indicators!R137, ""), "")</f>
        <v/>
      </c>
      <c r="DN137" s="33" t="str">
        <f>IF($K137="Yes", IF(Indicators!S137&lt;&gt;"", Indicators!S137, ""), "")</f>
        <v/>
      </c>
      <c r="DO137" s="33" t="str">
        <f>IF($K137="Yes", IF(Indicators!T137&lt;&gt;"", Indicators!T137, ""), "")</f>
        <v/>
      </c>
      <c r="DP137" s="33" t="str">
        <f>IF($K137="Yes", IF(Indicators!U137&lt;&gt;"", Indicators!U137, ""), "")</f>
        <v/>
      </c>
      <c r="DQ137" s="33" t="str">
        <f>IF($K137="Yes", IF(Indicators!V137&lt;&gt;"", Indicators!V137, ""), "")</f>
        <v/>
      </c>
      <c r="DS137" s="29" t="str">
        <f>IF($K137="Yes", IF(Indicators!X137&lt;&gt;"", Indicators!X137, ""), "")</f>
        <v/>
      </c>
    </row>
    <row r="138" spans="1:123" x14ac:dyDescent="0.25">
      <c r="A138" s="56" t="str">
        <f>Indicators!A138</f>
        <v>District1031</v>
      </c>
      <c r="B138" s="56" t="str">
        <f>Indicators!B138</f>
        <v>School 2</v>
      </c>
      <c r="C138" s="57" t="str">
        <f>Indicators!D138</f>
        <v>Yes</v>
      </c>
      <c r="D138" s="64">
        <f>IF(AK138="Y", IF(Parameters!B$5="Percentile", Identification!AJ138,Identification!AI138), "")</f>
        <v>40.506329100000002</v>
      </c>
      <c r="E138" s="64" t="str">
        <f>IF(AN138="Y", IF(Parameters!B$6="Percentile", AM138, AL138), "")</f>
        <v/>
      </c>
      <c r="F138" s="57" t="str">
        <f t="shared" si="64"/>
        <v>Y</v>
      </c>
      <c r="G138" s="64" t="str">
        <f>IF(AND(F138="Y", AS138="Y"), IF(Parameters!B$7="Percentile", AR138,AQ138), "")</f>
        <v/>
      </c>
      <c r="H138" s="57" t="str">
        <f t="shared" si="65"/>
        <v>N</v>
      </c>
      <c r="I138" s="64" t="str">
        <f>IF(AND(H138="Y", AW138="Y"), IF(Parameters!B$7="Percentile", AV138,AU138), "")</f>
        <v/>
      </c>
      <c r="J138" s="65" t="str">
        <f t="shared" si="66"/>
        <v/>
      </c>
      <c r="K138" s="57" t="str">
        <f t="shared" si="67"/>
        <v>No</v>
      </c>
      <c r="L138" s="87">
        <f t="shared" si="68"/>
        <v>3</v>
      </c>
      <c r="M138" s="57" t="str">
        <f>Identification!BI138</f>
        <v>Y</v>
      </c>
      <c r="N138" s="87" t="str">
        <f t="shared" si="69"/>
        <v/>
      </c>
      <c r="O138" s="88" t="str">
        <f t="shared" si="70"/>
        <v>N</v>
      </c>
      <c r="P138" s="57" t="str">
        <f t="shared" si="71"/>
        <v/>
      </c>
      <c r="Q138" s="57" t="str">
        <f t="shared" si="72"/>
        <v/>
      </c>
      <c r="R138" s="57" t="str">
        <f t="shared" si="73"/>
        <v>No</v>
      </c>
      <c r="S138" s="57">
        <f t="shared" si="74"/>
        <v>2</v>
      </c>
      <c r="T138" s="57" t="str">
        <f t="shared" si="75"/>
        <v>Y</v>
      </c>
      <c r="U138" s="57" t="str">
        <f t="shared" si="76"/>
        <v/>
      </c>
      <c r="V138" s="88" t="str">
        <f t="shared" si="77"/>
        <v>N</v>
      </c>
      <c r="W138" s="57" t="str">
        <f t="shared" si="78"/>
        <v/>
      </c>
      <c r="X138" s="91" t="str">
        <f t="shared" si="79"/>
        <v/>
      </c>
      <c r="Y138" s="58" t="str">
        <f t="shared" si="80"/>
        <v>No</v>
      </c>
      <c r="AA138" s="29" t="str">
        <f t="shared" si="81"/>
        <v>No</v>
      </c>
      <c r="AB138" s="29" t="str">
        <f t="shared" si="82"/>
        <v>No</v>
      </c>
      <c r="AC138" s="29" t="str">
        <f t="shared" si="83"/>
        <v>No</v>
      </c>
      <c r="AE138" s="29" t="str">
        <f t="shared" si="84"/>
        <v/>
      </c>
      <c r="AF138" s="29" t="str">
        <f t="shared" si="85"/>
        <v/>
      </c>
      <c r="AG138" s="29" t="str">
        <f t="shared" si="86"/>
        <v/>
      </c>
      <c r="AI138" s="33">
        <f>IF(C138="Yes",IF(Indicators!E138&lt;&gt;"", Indicators!E138,""),"")</f>
        <v>40.506329100000002</v>
      </c>
      <c r="AJ138" s="33">
        <f t="shared" si="87"/>
        <v>40.1</v>
      </c>
      <c r="AK138" s="62" t="str">
        <f>IF(Parameters!B$5="Percentile", IF(AJ138&lt;Parameters!C$5, "Y", "N"), IF(AI138&lt;Parameters!C$5, "Y", "N"))</f>
        <v>Y</v>
      </c>
      <c r="AL138" s="33" t="str">
        <f>IF(C138="Yes", IF(Indicators!W138&lt;&gt;"", Indicators!W138, ""),"")</f>
        <v/>
      </c>
      <c r="AM138" s="33" t="str">
        <f t="shared" si="88"/>
        <v/>
      </c>
      <c r="AN138" s="33" t="str">
        <f>IF(AL138&lt;&gt;"", IF(Parameters!B$6="Percentile", IF(AM138&lt;Parameters!C$6, "Y", "N"), IF(AL138&lt;Parameters!C$6, "Y", "N")),"")</f>
        <v/>
      </c>
      <c r="AO138" s="47" t="str">
        <f t="shared" si="89"/>
        <v>Y</v>
      </c>
      <c r="AQ138" s="33">
        <f>IF(C138="Yes", IF(Indicators!N138&lt;&gt;"", Indicators!N138,""),"")</f>
        <v>116.8269231</v>
      </c>
      <c r="AR138" s="33">
        <f t="shared" si="90"/>
        <v>67.100000000000009</v>
      </c>
      <c r="AS138" s="48" t="str">
        <f>IF(Parameters!B$7="Percentile", IF(AR138&lt;Parameters!C$7, "Y", "N"), IF(AQ138&lt;Parameters!C$7, "Y", "N"))</f>
        <v>N</v>
      </c>
      <c r="AU138" s="33">
        <f>IF(C138="Yes", IF(Indicators!X138&lt;&gt;"", Indicators!X138,""),"")</f>
        <v>16.48</v>
      </c>
      <c r="AV138" s="33">
        <f t="shared" si="91"/>
        <v>36.299999999999997</v>
      </c>
      <c r="AW138" s="48" t="str">
        <f>IF(Parameters!B$8="Percentile", IF(AV138&lt;Parameters!C$8, "Y", "N"), IF(AU138&gt;Parameters!C$8, "Y", "N"))</f>
        <v>N</v>
      </c>
      <c r="AY138" s="71" t="str">
        <f>IF(Indicators!F138&lt;&gt;"", IF(Indicators!F138&lt;Parameters!F$5, "Y", "N"), "")</f>
        <v>Y</v>
      </c>
      <c r="AZ138" s="71" t="str">
        <f>IF(Indicators!G138&lt;&gt;"", IF(Indicators!G138&lt;Parameters!G$5, "Y", "N"), "")</f>
        <v>Y</v>
      </c>
      <c r="BA138" s="71" t="str">
        <f>IF(Indicators!H138&lt;&gt;"", IF(Indicators!H138&lt;Parameters!H$5, "Y", "N"), "")</f>
        <v/>
      </c>
      <c r="BB138" s="71" t="str">
        <f>IF(Indicators!I138&lt;&gt;"", IF(Indicators!I138&lt;Parameters!I$5, "Y", "N"), "")</f>
        <v/>
      </c>
      <c r="BC138" s="71" t="str">
        <f>IF(Indicators!J138&lt;&gt;"", IF(Indicators!J138&lt;Parameters!J$5, "Y", "N"), "")</f>
        <v/>
      </c>
      <c r="BD138" s="71" t="str">
        <f>IF(Indicators!K138&lt;&gt;"", IF(Indicators!K138&lt;Parameters!K$5, "Y", "N"), "")</f>
        <v/>
      </c>
      <c r="BE138" s="71" t="str">
        <f>IF(Indicators!L138&lt;&gt;"", IF(Indicators!L138&lt;Parameters!L$5, "Y", "N"), "")</f>
        <v/>
      </c>
      <c r="BF138" s="71" t="str">
        <f>IF(Indicators!M138&lt;&gt;"", IF(Indicators!M138&lt;Parameters!M$5, "Y", "N"), "")</f>
        <v>Y</v>
      </c>
      <c r="BG138" s="29" t="str">
        <f>IF(Indicators!Q138&lt;&gt;"", IF(Indicators!Q138&lt;Parameters!H$6, "Y", "N"), "")</f>
        <v/>
      </c>
      <c r="BH138" s="29">
        <f t="shared" si="92"/>
        <v>3</v>
      </c>
      <c r="BI138" s="47" t="str">
        <f>IF(K138="No",IF(BH138&gt;=Parameters!C$12, "Y", "N"), "")</f>
        <v>Y</v>
      </c>
      <c r="BK138" s="78">
        <f>IF(AND($BI138="Y", Indicators!O138&lt;&gt;""), _xlfn.PERCENTRANK.EXC(Indicators!O$2:O$210, Indicators!O138)*100, "")</f>
        <v>85.399999999999991</v>
      </c>
      <c r="BL138" s="78">
        <f>IF(AND($BI138="Y", Indicators!P138&lt;&gt;""), _xlfn.PERCENTRANK.EXC(Indicators!P$2:P$210, Indicators!P138)*100, "")</f>
        <v>87.2</v>
      </c>
      <c r="BM138" s="78" t="str">
        <f>IF(AND($BI138="Y", Indicators!Q138&lt;&gt;""), _xlfn.PERCENTRANK.EXC(Indicators!Q$2:Q$210, Indicators!Q138)*100, "")</f>
        <v/>
      </c>
      <c r="BN138" s="78" t="str">
        <f>IF(AND($BI138="Y", Indicators!R138&lt;&gt;""), _xlfn.PERCENTRANK.EXC(Indicators!R$2:R$210, Indicators!R138)*100, "")</f>
        <v/>
      </c>
      <c r="BO138" s="78" t="str">
        <f>IF(AND($BI138="Y", Indicators!S138&lt;&gt;""), _xlfn.PERCENTRANK.EXC(Indicators!S$2:S$210, Indicators!S138)*100, "")</f>
        <v/>
      </c>
      <c r="BP138" s="78" t="str">
        <f>IF(AND($BI138="Y", Indicators!T138&lt;&gt;""), _xlfn.PERCENTRANK.EXC(Indicators!T$2:T$210, Indicators!T138)*100, "")</f>
        <v/>
      </c>
      <c r="BQ138" s="78" t="str">
        <f>IF(AND($BI138="Y", Indicators!U138&lt;&gt;""), _xlfn.PERCENTRANK.EXC(Indicators!U$2:U$210, Indicators!U138)*100, "")</f>
        <v/>
      </c>
      <c r="BR138" s="78">
        <f>IF(AND($BI138="Y", Indicators!V138&lt;&gt;""), _xlfn.PERCENTRANK.EXC(Indicators!V$2:V$210, Indicators!V138)*100, "")</f>
        <v>57.199999999999996</v>
      </c>
      <c r="BS138" s="81">
        <f t="shared" si="93"/>
        <v>0</v>
      </c>
      <c r="BT138" s="84" t="str">
        <f>IF(BI138="Y", IF(BS138&gt;=Parameters!C$13, "Y", "N"), "")</f>
        <v>N</v>
      </c>
      <c r="BU138" s="29"/>
      <c r="BV138" s="33" t="str">
        <f>IF(BT138="Y", Indicators!X138, "")</f>
        <v/>
      </c>
      <c r="BW138" s="47" t="str">
        <f>IF(BV138&lt;&gt;"", IF(BV138&gt;Parameters!C$14,"Y", "N"), "")</f>
        <v/>
      </c>
      <c r="BY138" s="72" t="str">
        <f>IF(Indicators!F138&lt;&gt;"", IF(Indicators!F138&lt;Parameters!F$18, "Y", "N"), "")</f>
        <v>N</v>
      </c>
      <c r="BZ138" s="72" t="str">
        <f>IF(Indicators!G138&lt;&gt;"", IF(Indicators!G138&lt;Parameters!G$18, "Y", "N"), "")</f>
        <v>Y</v>
      </c>
      <c r="CA138" s="72" t="str">
        <f>IF(Indicators!H138&lt;&gt;"", IF(Indicators!H138&lt;Parameters!H$18, "Y", "N"), "")</f>
        <v/>
      </c>
      <c r="CB138" s="72" t="str">
        <f>IF(Indicators!I138&lt;&gt;"", IF(Indicators!I138&lt;Parameters!I$18, "Y", "N"), "")</f>
        <v/>
      </c>
      <c r="CC138" s="72" t="str">
        <f>IF(Indicators!J138&lt;&gt;"", IF(Indicators!J138&lt;Parameters!J$18, "Y", "N"), "")</f>
        <v/>
      </c>
      <c r="CD138" s="72" t="str">
        <f>IF(Indicators!K138&lt;&gt;"", IF(Indicators!K138&lt;Parameters!K$18, "Y", "N"), "")</f>
        <v/>
      </c>
      <c r="CE138" s="72" t="str">
        <f>IF(Indicators!L138&lt;&gt;"", IF(Indicators!L138&lt;Parameters!L$18, "Y", "N"), "")</f>
        <v/>
      </c>
      <c r="CF138" s="72" t="str">
        <f>IF(Indicators!M138&lt;&gt;"", IF(Indicators!M138&lt;Parameters!M$18, "Y", "N"), "")</f>
        <v>Y</v>
      </c>
      <c r="CG138" s="29" t="str">
        <f>IF(Indicators!Q138&lt;&gt;"", IF(Indicators!Q138&lt;Parameters!H$19, "Y", "N"), "")</f>
        <v/>
      </c>
      <c r="CH138" s="29">
        <f t="shared" si="94"/>
        <v>2</v>
      </c>
      <c r="CI138" s="47" t="str">
        <f>IF(AND(K138="No",R138="No"),IF(CH138&gt;=Parameters!C$18, "Y", "N"), "")</f>
        <v>Y</v>
      </c>
      <c r="CJ138" s="29"/>
      <c r="CK138" s="29" t="str">
        <f>IF(AND($CI138="Y", Indicators!O138&lt;&gt;""), IF(Indicators!O138&lt;Parameters!F$20, "Y", "N"),"")</f>
        <v>N</v>
      </c>
      <c r="CL138" s="29" t="str">
        <f>IF(AND($CI138="Y", Indicators!P138&lt;&gt;""), IF(Indicators!P138&lt;Parameters!G$20, "Y", "N"),"")</f>
        <v>N</v>
      </c>
      <c r="CM138" s="29" t="str">
        <f>IF(AND($CI138="Y", Indicators!Q138&lt;&gt;""), IF(Indicators!Q138&lt;Parameters!H$20, "Y", "N"),"")</f>
        <v/>
      </c>
      <c r="CN138" s="29" t="str">
        <f>IF(AND($CI138="Y", Indicators!R138&lt;&gt;""), IF(Indicators!R138&lt;Parameters!I$20, "Y", "N"),"")</f>
        <v/>
      </c>
      <c r="CO138" s="29" t="str">
        <f>IF(AND($CI138="Y", Indicators!S138&lt;&gt;""), IF(Indicators!S138&lt;Parameters!J$20, "Y", "N"),"")</f>
        <v/>
      </c>
      <c r="CP138" s="29" t="str">
        <f>IF(AND($CI138="Y", Indicators!T138&lt;&gt;""), IF(Indicators!T138&lt;Parameters!K$20, "Y", "N"),"")</f>
        <v/>
      </c>
      <c r="CQ138" s="29" t="str">
        <f>IF(AND($CI138="Y", Indicators!U138&lt;&gt;""), IF(Indicators!U138&lt;Parameters!L$20, "Y", "N"),"")</f>
        <v/>
      </c>
      <c r="CR138" s="29" t="str">
        <f>IF(AND($CI138="Y", Indicators!V138&lt;&gt;""), IF(Indicators!V138&lt;Parameters!M$20, "Y", "N"),"")</f>
        <v>N</v>
      </c>
      <c r="CS138" s="81">
        <f t="shared" si="95"/>
        <v>0</v>
      </c>
      <c r="CT138" s="84" t="str">
        <f>IF(CI138="Y", IF(CS138&gt;=Parameters!C$19, "Y", "N"), "")</f>
        <v>N</v>
      </c>
      <c r="CU138" s="29" t="str">
        <f>IF($H138="Yes",#REF!, "")</f>
        <v/>
      </c>
      <c r="CV138" s="78" t="str">
        <f>IF(CT138="Y", Indicators!X138, "")</f>
        <v/>
      </c>
      <c r="CW138" s="34" t="str">
        <f>IF(CV138&lt;&gt;"",IF(CV138&gt;Parameters!C157,"Y","N"), "")</f>
        <v/>
      </c>
      <c r="CY138" s="33" t="str">
        <f>IF($K138="Yes", IF(Indicators!F138&lt;&gt;"", Indicators!F138, ""), "")</f>
        <v/>
      </c>
      <c r="CZ138" s="33" t="str">
        <f>IF($K138="Yes", IF(Indicators!G138&lt;&gt;"", Indicators!G138, ""), "")</f>
        <v/>
      </c>
      <c r="DA138" s="33" t="str">
        <f>IF($K138="Yes", IF(Indicators!H138&lt;&gt;"", Indicators!H138, ""), "")</f>
        <v/>
      </c>
      <c r="DB138" s="33" t="str">
        <f>IF($K138="Yes", IF(Indicators!I138&lt;&gt;"", Indicators!I138, ""), "")</f>
        <v/>
      </c>
      <c r="DC138" s="33" t="str">
        <f>IF($K138="Yes", IF(Indicators!J138&lt;&gt;"", Indicators!J138, ""), "")</f>
        <v/>
      </c>
      <c r="DD138" s="33" t="str">
        <f>IF($K138="Yes", IF(Indicators!K138&lt;&gt;"", Indicators!K138, ""), "")</f>
        <v/>
      </c>
      <c r="DE138" s="33" t="str">
        <f>IF($K138="Yes", IF(Indicators!L138&lt;&gt;"", Indicators!L138, ""), "")</f>
        <v/>
      </c>
      <c r="DF138" s="33" t="str">
        <f>IF($K138="Yes", IF(Indicators!M138&lt;&gt;"", Indicators!M138, ""), "")</f>
        <v/>
      </c>
      <c r="DH138" s="33" t="str">
        <f>IF($K138="Yes", IF(Indicators!W138&lt;&gt;"", Indicators!W138, ""), "")</f>
        <v/>
      </c>
      <c r="DJ138" s="33" t="str">
        <f>IF($K138="Yes", IF(Indicators!O138&lt;&gt;"", Indicators!O138, ""), "")</f>
        <v/>
      </c>
      <c r="DK138" s="33" t="str">
        <f>IF($K138="Yes", IF(Indicators!P138&lt;&gt;"", Indicators!P138, ""), "")</f>
        <v/>
      </c>
      <c r="DL138" s="33" t="str">
        <f>IF($K138="Yes", IF(Indicators!Q138&lt;&gt;"", Indicators!Q138, ""), "")</f>
        <v/>
      </c>
      <c r="DM138" s="33" t="str">
        <f>IF($K138="Yes", IF(Indicators!R138&lt;&gt;"", Indicators!R138, ""), "")</f>
        <v/>
      </c>
      <c r="DN138" s="33" t="str">
        <f>IF($K138="Yes", IF(Indicators!S138&lt;&gt;"", Indicators!S138, ""), "")</f>
        <v/>
      </c>
      <c r="DO138" s="33" t="str">
        <f>IF($K138="Yes", IF(Indicators!T138&lt;&gt;"", Indicators!T138, ""), "")</f>
        <v/>
      </c>
      <c r="DP138" s="33" t="str">
        <f>IF($K138="Yes", IF(Indicators!U138&lt;&gt;"", Indicators!U138, ""), "")</f>
        <v/>
      </c>
      <c r="DQ138" s="33" t="str">
        <f>IF($K138="Yes", IF(Indicators!V138&lt;&gt;"", Indicators!V138, ""), "")</f>
        <v/>
      </c>
      <c r="DS138" s="29" t="str">
        <f>IF($K138="Yes", IF(Indicators!X138&lt;&gt;"", Indicators!X138, ""), "")</f>
        <v/>
      </c>
    </row>
    <row r="139" spans="1:123" x14ac:dyDescent="0.25">
      <c r="A139" s="56" t="str">
        <f>Indicators!A139</f>
        <v>District1031</v>
      </c>
      <c r="B139" s="56" t="str">
        <f>Indicators!B139</f>
        <v>School 3</v>
      </c>
      <c r="C139" s="57" t="str">
        <f>Indicators!D139</f>
        <v>Yes</v>
      </c>
      <c r="D139" s="64" t="str">
        <f>IF(AK139="Y", IF(Parameters!B$5="Percentile", Identification!AJ139,Identification!AI139), "")</f>
        <v/>
      </c>
      <c r="E139" s="64" t="str">
        <f>IF(AN139="Y", IF(Parameters!B$6="Percentile", AM139, AL139), "")</f>
        <v/>
      </c>
      <c r="F139" s="57" t="str">
        <f t="shared" si="64"/>
        <v>N</v>
      </c>
      <c r="G139" s="64" t="str">
        <f>IF(AND(F139="Y", AS139="Y"), IF(Parameters!B$7="Percentile", AR139,AQ139), "")</f>
        <v/>
      </c>
      <c r="H139" s="57" t="str">
        <f t="shared" si="65"/>
        <v/>
      </c>
      <c r="I139" s="64" t="str">
        <f>IF(AND(H139="Y", AW139="Y"), IF(Parameters!B$7="Percentile", AV139,AU139), "")</f>
        <v/>
      </c>
      <c r="J139" s="65" t="str">
        <f t="shared" si="66"/>
        <v/>
      </c>
      <c r="K139" s="57" t="str">
        <f t="shared" si="67"/>
        <v>No</v>
      </c>
      <c r="L139" s="87">
        <f t="shared" si="68"/>
        <v>2</v>
      </c>
      <c r="M139" s="57" t="str">
        <f>Identification!BI139</f>
        <v>Y</v>
      </c>
      <c r="N139" s="87" t="str">
        <f t="shared" si="69"/>
        <v/>
      </c>
      <c r="O139" s="88" t="str">
        <f t="shared" si="70"/>
        <v>N</v>
      </c>
      <c r="P139" s="57" t="str">
        <f t="shared" si="71"/>
        <v/>
      </c>
      <c r="Q139" s="57" t="str">
        <f t="shared" si="72"/>
        <v/>
      </c>
      <c r="R139" s="57" t="str">
        <f t="shared" si="73"/>
        <v>No</v>
      </c>
      <c r="S139" s="57" t="str">
        <f t="shared" si="74"/>
        <v/>
      </c>
      <c r="T139" s="57" t="str">
        <f t="shared" si="75"/>
        <v>N</v>
      </c>
      <c r="U139" s="57" t="str">
        <f t="shared" si="76"/>
        <v/>
      </c>
      <c r="V139" s="88" t="str">
        <f t="shared" si="77"/>
        <v/>
      </c>
      <c r="W139" s="57" t="str">
        <f t="shared" si="78"/>
        <v/>
      </c>
      <c r="X139" s="91" t="str">
        <f t="shared" si="79"/>
        <v/>
      </c>
      <c r="Y139" s="58" t="str">
        <f t="shared" si="80"/>
        <v>No</v>
      </c>
      <c r="AA139" s="29" t="str">
        <f t="shared" si="81"/>
        <v>No</v>
      </c>
      <c r="AB139" s="29" t="str">
        <f t="shared" si="82"/>
        <v>No</v>
      </c>
      <c r="AC139" s="29" t="str">
        <f t="shared" si="83"/>
        <v>No</v>
      </c>
      <c r="AE139" s="29" t="str">
        <f t="shared" si="84"/>
        <v/>
      </c>
      <c r="AF139" s="29" t="str">
        <f t="shared" si="85"/>
        <v/>
      </c>
      <c r="AG139" s="29" t="str">
        <f t="shared" si="86"/>
        <v/>
      </c>
      <c r="AI139" s="33">
        <f>IF(C139="Yes",IF(Indicators!E139&lt;&gt;"", Indicators!E139,""),"")</f>
        <v>50.961538500000003</v>
      </c>
      <c r="AJ139" s="33">
        <f t="shared" si="87"/>
        <v>67.300000000000011</v>
      </c>
      <c r="AK139" s="62" t="str">
        <f>IF(Parameters!B$5="Percentile", IF(AJ139&lt;Parameters!C$5, "Y", "N"), IF(AI139&lt;Parameters!C$5, "Y", "N"))</f>
        <v>N</v>
      </c>
      <c r="AL139" s="33" t="str">
        <f>IF(C139="Yes", IF(Indicators!W139&lt;&gt;"", Indicators!W139, ""),"")</f>
        <v/>
      </c>
      <c r="AM139" s="33" t="str">
        <f t="shared" si="88"/>
        <v/>
      </c>
      <c r="AN139" s="33" t="str">
        <f>IF(AL139&lt;&gt;"", IF(Parameters!B$6="Percentile", IF(AM139&lt;Parameters!C$6, "Y", "N"), IF(AL139&lt;Parameters!C$6, "Y", "N")),"")</f>
        <v/>
      </c>
      <c r="AO139" s="47" t="str">
        <f t="shared" si="89"/>
        <v>N</v>
      </c>
      <c r="AQ139" s="33">
        <f>IF(C139="Yes", IF(Indicators!N139&lt;&gt;"", Indicators!N139,""),"")</f>
        <v>120.58823529999999</v>
      </c>
      <c r="AR139" s="33">
        <f t="shared" si="90"/>
        <v>73.2</v>
      </c>
      <c r="AS139" s="48" t="str">
        <f>IF(Parameters!B$7="Percentile", IF(AR139&lt;Parameters!C$7, "Y", "N"), IF(AQ139&lt;Parameters!C$7, "Y", "N"))</f>
        <v>N</v>
      </c>
      <c r="AU139" s="33">
        <f>IF(C139="Yes", IF(Indicators!X139&lt;&gt;"", Indicators!X139,""),"")</f>
        <v>20</v>
      </c>
      <c r="AV139" s="33">
        <f t="shared" si="91"/>
        <v>20.199999999999989</v>
      </c>
      <c r="AW139" s="48" t="str">
        <f>IF(Parameters!B$8="Percentile", IF(AV139&lt;Parameters!C$8, "Y", "N"), IF(AU139&gt;Parameters!C$8, "Y", "N"))</f>
        <v>N</v>
      </c>
      <c r="AY139" s="71" t="str">
        <f>IF(Indicators!F139&lt;&gt;"", IF(Indicators!F139&lt;Parameters!F$5, "Y", "N"), "")</f>
        <v>N</v>
      </c>
      <c r="AZ139" s="71" t="str">
        <f>IF(Indicators!G139&lt;&gt;"", IF(Indicators!G139&lt;Parameters!G$5, "Y", "N"), "")</f>
        <v>Y</v>
      </c>
      <c r="BA139" s="71" t="str">
        <f>IF(Indicators!H139&lt;&gt;"", IF(Indicators!H139&lt;Parameters!H$5, "Y", "N"), "")</f>
        <v/>
      </c>
      <c r="BB139" s="71" t="str">
        <f>IF(Indicators!I139&lt;&gt;"", IF(Indicators!I139&lt;Parameters!I$5, "Y", "N"), "")</f>
        <v/>
      </c>
      <c r="BC139" s="71" t="str">
        <f>IF(Indicators!J139&lt;&gt;"", IF(Indicators!J139&lt;Parameters!J$5, "Y", "N"), "")</f>
        <v/>
      </c>
      <c r="BD139" s="71" t="str">
        <f>IF(Indicators!K139&lt;&gt;"", IF(Indicators!K139&lt;Parameters!K$5, "Y", "N"), "")</f>
        <v/>
      </c>
      <c r="BE139" s="71" t="str">
        <f>IF(Indicators!L139&lt;&gt;"", IF(Indicators!L139&lt;Parameters!L$5, "Y", "N"), "")</f>
        <v/>
      </c>
      <c r="BF139" s="71" t="str">
        <f>IF(Indicators!M139&lt;&gt;"", IF(Indicators!M139&lt;Parameters!M$5, "Y", "N"), "")</f>
        <v>Y</v>
      </c>
      <c r="BG139" s="29" t="str">
        <f>IF(Indicators!Q139&lt;&gt;"", IF(Indicators!Q139&lt;Parameters!H$6, "Y", "N"), "")</f>
        <v/>
      </c>
      <c r="BH139" s="29">
        <f t="shared" si="92"/>
        <v>2</v>
      </c>
      <c r="BI139" s="47" t="str">
        <f>IF(K139="No",IF(BH139&gt;=Parameters!C$12, "Y", "N"), "")</f>
        <v>Y</v>
      </c>
      <c r="BK139" s="78">
        <f>IF(AND($BI139="Y", Indicators!O139&lt;&gt;""), _xlfn.PERCENTRANK.EXC(Indicators!O$2:O$210, Indicators!O139)*100, "")</f>
        <v>88</v>
      </c>
      <c r="BL139" s="78" t="str">
        <f>IF(AND($BI139="Y", Indicators!P139&lt;&gt;""), _xlfn.PERCENTRANK.EXC(Indicators!P$2:P$210, Indicators!P139)*100, "")</f>
        <v/>
      </c>
      <c r="BM139" s="78" t="str">
        <f>IF(AND($BI139="Y", Indicators!Q139&lt;&gt;""), _xlfn.PERCENTRANK.EXC(Indicators!Q$2:Q$210, Indicators!Q139)*100, "")</f>
        <v/>
      </c>
      <c r="BN139" s="78" t="str">
        <f>IF(AND($BI139="Y", Indicators!R139&lt;&gt;""), _xlfn.PERCENTRANK.EXC(Indicators!R$2:R$210, Indicators!R139)*100, "")</f>
        <v/>
      </c>
      <c r="BO139" s="78" t="str">
        <f>IF(AND($BI139="Y", Indicators!S139&lt;&gt;""), _xlfn.PERCENTRANK.EXC(Indicators!S$2:S$210, Indicators!S139)*100, "")</f>
        <v/>
      </c>
      <c r="BP139" s="78" t="str">
        <f>IF(AND($BI139="Y", Indicators!T139&lt;&gt;""), _xlfn.PERCENTRANK.EXC(Indicators!T$2:T$210, Indicators!T139)*100, "")</f>
        <v/>
      </c>
      <c r="BQ139" s="78" t="str">
        <f>IF(AND($BI139="Y", Indicators!U139&lt;&gt;""), _xlfn.PERCENTRANK.EXC(Indicators!U$2:U$210, Indicators!U139)*100, "")</f>
        <v/>
      </c>
      <c r="BR139" s="78">
        <f>IF(AND($BI139="Y", Indicators!V139&lt;&gt;""), _xlfn.PERCENTRANK.EXC(Indicators!V$2:V$210, Indicators!V139)*100, "")</f>
        <v>68.100000000000009</v>
      </c>
      <c r="BS139" s="81">
        <f t="shared" si="93"/>
        <v>0</v>
      </c>
      <c r="BT139" s="84" t="str">
        <f>IF(BI139="Y", IF(BS139&gt;=Parameters!C$13, "Y", "N"), "")</f>
        <v>N</v>
      </c>
      <c r="BU139" s="29"/>
      <c r="BV139" s="33" t="str">
        <f>IF(BT139="Y", Indicators!X139, "")</f>
        <v/>
      </c>
      <c r="BW139" s="47" t="str">
        <f>IF(BV139&lt;&gt;"", IF(BV139&gt;Parameters!C$14,"Y", "N"), "")</f>
        <v/>
      </c>
      <c r="BY139" s="72" t="str">
        <f>IF(Indicators!F139&lt;&gt;"", IF(Indicators!F139&lt;Parameters!F$18, "Y", "N"), "")</f>
        <v>N</v>
      </c>
      <c r="BZ139" s="72" t="str">
        <f>IF(Indicators!G139&lt;&gt;"", IF(Indicators!G139&lt;Parameters!G$18, "Y", "N"), "")</f>
        <v>Y</v>
      </c>
      <c r="CA139" s="72" t="str">
        <f>IF(Indicators!H139&lt;&gt;"", IF(Indicators!H139&lt;Parameters!H$18, "Y", "N"), "")</f>
        <v/>
      </c>
      <c r="CB139" s="72" t="str">
        <f>IF(Indicators!I139&lt;&gt;"", IF(Indicators!I139&lt;Parameters!I$18, "Y", "N"), "")</f>
        <v/>
      </c>
      <c r="CC139" s="72" t="str">
        <f>IF(Indicators!J139&lt;&gt;"", IF(Indicators!J139&lt;Parameters!J$18, "Y", "N"), "")</f>
        <v/>
      </c>
      <c r="CD139" s="72" t="str">
        <f>IF(Indicators!K139&lt;&gt;"", IF(Indicators!K139&lt;Parameters!K$18, "Y", "N"), "")</f>
        <v/>
      </c>
      <c r="CE139" s="72" t="str">
        <f>IF(Indicators!L139&lt;&gt;"", IF(Indicators!L139&lt;Parameters!L$18, "Y", "N"), "")</f>
        <v/>
      </c>
      <c r="CF139" s="72" t="str">
        <f>IF(Indicators!M139&lt;&gt;"", IF(Indicators!M139&lt;Parameters!M$18, "Y", "N"), "")</f>
        <v>N</v>
      </c>
      <c r="CG139" s="29" t="str">
        <f>IF(Indicators!Q139&lt;&gt;"", IF(Indicators!Q139&lt;Parameters!H$19, "Y", "N"), "")</f>
        <v/>
      </c>
      <c r="CH139" s="29">
        <f t="shared" si="94"/>
        <v>1</v>
      </c>
      <c r="CI139" s="47" t="str">
        <f>IF(AND(K139="No",R139="No"),IF(CH139&gt;=Parameters!C$18, "Y", "N"), "")</f>
        <v>N</v>
      </c>
      <c r="CJ139" s="29"/>
      <c r="CK139" s="29" t="str">
        <f>IF(AND($CI139="Y", Indicators!O139&lt;&gt;""), IF(Indicators!O139&lt;Parameters!F$20, "Y", "N"),"")</f>
        <v/>
      </c>
      <c r="CL139" s="29" t="str">
        <f>IF(AND($CI139="Y", Indicators!P139&lt;&gt;""), IF(Indicators!P139&lt;Parameters!G$20, "Y", "N"),"")</f>
        <v/>
      </c>
      <c r="CM139" s="29" t="str">
        <f>IF(AND($CI139="Y", Indicators!Q139&lt;&gt;""), IF(Indicators!Q139&lt;Parameters!H$20, "Y", "N"),"")</f>
        <v/>
      </c>
      <c r="CN139" s="29" t="str">
        <f>IF(AND($CI139="Y", Indicators!R139&lt;&gt;""), IF(Indicators!R139&lt;Parameters!I$20, "Y", "N"),"")</f>
        <v/>
      </c>
      <c r="CO139" s="29" t="str">
        <f>IF(AND($CI139="Y", Indicators!S139&lt;&gt;""), IF(Indicators!S139&lt;Parameters!J$20, "Y", "N"),"")</f>
        <v/>
      </c>
      <c r="CP139" s="29" t="str">
        <f>IF(AND($CI139="Y", Indicators!T139&lt;&gt;""), IF(Indicators!T139&lt;Parameters!K$20, "Y", "N"),"")</f>
        <v/>
      </c>
      <c r="CQ139" s="29" t="str">
        <f>IF(AND($CI139="Y", Indicators!U139&lt;&gt;""), IF(Indicators!U139&lt;Parameters!L$20, "Y", "N"),"")</f>
        <v/>
      </c>
      <c r="CR139" s="29" t="str">
        <f>IF(AND($CI139="Y", Indicators!V139&lt;&gt;""), IF(Indicators!V139&lt;Parameters!M$20, "Y", "N"),"")</f>
        <v/>
      </c>
      <c r="CS139" s="81" t="str">
        <f t="shared" si="95"/>
        <v/>
      </c>
      <c r="CT139" s="84" t="str">
        <f>IF(CI139="Y", IF(CS139&gt;=Parameters!C$19, "Y", "N"), "")</f>
        <v/>
      </c>
      <c r="CU139" s="29" t="str">
        <f>IF($H139="Yes",#REF!, "")</f>
        <v/>
      </c>
      <c r="CV139" s="78" t="str">
        <f>IF(CT139="Y", Indicators!X139, "")</f>
        <v/>
      </c>
      <c r="CW139" s="34" t="str">
        <f>IF(CV139&lt;&gt;"",IF(CV139&gt;Parameters!C158,"Y","N"), "")</f>
        <v/>
      </c>
      <c r="CY139" s="33" t="str">
        <f>IF($K139="Yes", IF(Indicators!F139&lt;&gt;"", Indicators!F139, ""), "")</f>
        <v/>
      </c>
      <c r="CZ139" s="33" t="str">
        <f>IF($K139="Yes", IF(Indicators!G139&lt;&gt;"", Indicators!G139, ""), "")</f>
        <v/>
      </c>
      <c r="DA139" s="33" t="str">
        <f>IF($K139="Yes", IF(Indicators!H139&lt;&gt;"", Indicators!H139, ""), "")</f>
        <v/>
      </c>
      <c r="DB139" s="33" t="str">
        <f>IF($K139="Yes", IF(Indicators!I139&lt;&gt;"", Indicators!I139, ""), "")</f>
        <v/>
      </c>
      <c r="DC139" s="33" t="str">
        <f>IF($K139="Yes", IF(Indicators!J139&lt;&gt;"", Indicators!J139, ""), "")</f>
        <v/>
      </c>
      <c r="DD139" s="33" t="str">
        <f>IF($K139="Yes", IF(Indicators!K139&lt;&gt;"", Indicators!K139, ""), "")</f>
        <v/>
      </c>
      <c r="DE139" s="33" t="str">
        <f>IF($K139="Yes", IF(Indicators!L139&lt;&gt;"", Indicators!L139, ""), "")</f>
        <v/>
      </c>
      <c r="DF139" s="33" t="str">
        <f>IF($K139="Yes", IF(Indicators!M139&lt;&gt;"", Indicators!M139, ""), "")</f>
        <v/>
      </c>
      <c r="DH139" s="33" t="str">
        <f>IF($K139="Yes", IF(Indicators!W139&lt;&gt;"", Indicators!W139, ""), "")</f>
        <v/>
      </c>
      <c r="DJ139" s="33" t="str">
        <f>IF($K139="Yes", IF(Indicators!O139&lt;&gt;"", Indicators!O139, ""), "")</f>
        <v/>
      </c>
      <c r="DK139" s="33" t="str">
        <f>IF($K139="Yes", IF(Indicators!P139&lt;&gt;"", Indicators!P139, ""), "")</f>
        <v/>
      </c>
      <c r="DL139" s="33" t="str">
        <f>IF($K139="Yes", IF(Indicators!Q139&lt;&gt;"", Indicators!Q139, ""), "")</f>
        <v/>
      </c>
      <c r="DM139" s="33" t="str">
        <f>IF($K139="Yes", IF(Indicators!R139&lt;&gt;"", Indicators!R139, ""), "")</f>
        <v/>
      </c>
      <c r="DN139" s="33" t="str">
        <f>IF($K139="Yes", IF(Indicators!S139&lt;&gt;"", Indicators!S139, ""), "")</f>
        <v/>
      </c>
      <c r="DO139" s="33" t="str">
        <f>IF($K139="Yes", IF(Indicators!T139&lt;&gt;"", Indicators!T139, ""), "")</f>
        <v/>
      </c>
      <c r="DP139" s="33" t="str">
        <f>IF($K139="Yes", IF(Indicators!U139&lt;&gt;"", Indicators!U139, ""), "")</f>
        <v/>
      </c>
      <c r="DQ139" s="33" t="str">
        <f>IF($K139="Yes", IF(Indicators!V139&lt;&gt;"", Indicators!V139, ""), "")</f>
        <v/>
      </c>
      <c r="DS139" s="29" t="str">
        <f>IF($K139="Yes", IF(Indicators!X139&lt;&gt;"", Indicators!X139, ""), "")</f>
        <v/>
      </c>
    </row>
    <row r="140" spans="1:123" x14ac:dyDescent="0.25">
      <c r="A140" s="56" t="str">
        <f>Indicators!A140</f>
        <v>District1032</v>
      </c>
      <c r="B140" s="56" t="str">
        <f>Indicators!B140</f>
        <v>School 1</v>
      </c>
      <c r="C140" s="57" t="str">
        <f>Indicators!D140</f>
        <v>Yes</v>
      </c>
      <c r="D140" s="64" t="str">
        <f>IF(AK140="Y", IF(Parameters!B$5="Percentile", Identification!AJ140,Identification!AI140), "")</f>
        <v/>
      </c>
      <c r="E140" s="64" t="str">
        <f>IF(AN140="Y", IF(Parameters!B$6="Percentile", AM140, AL140), "")</f>
        <v/>
      </c>
      <c r="F140" s="57" t="str">
        <f t="shared" si="64"/>
        <v>N</v>
      </c>
      <c r="G140" s="64" t="str">
        <f>IF(AND(F140="Y", AS140="Y"), IF(Parameters!B$7="Percentile", AR140,AQ140), "")</f>
        <v/>
      </c>
      <c r="H140" s="57" t="str">
        <f t="shared" si="65"/>
        <v/>
      </c>
      <c r="I140" s="64" t="str">
        <f>IF(AND(H140="Y", AW140="Y"), IF(Parameters!B$7="Percentile", AV140,AU140), "")</f>
        <v/>
      </c>
      <c r="J140" s="65" t="str">
        <f t="shared" si="66"/>
        <v/>
      </c>
      <c r="K140" s="57" t="str">
        <f t="shared" si="67"/>
        <v>No</v>
      </c>
      <c r="L140" s="87" t="str">
        <f t="shared" si="68"/>
        <v/>
      </c>
      <c r="M140" s="57" t="str">
        <f>Identification!BI140</f>
        <v>N</v>
      </c>
      <c r="N140" s="87" t="str">
        <f t="shared" si="69"/>
        <v/>
      </c>
      <c r="O140" s="88" t="str">
        <f t="shared" si="70"/>
        <v/>
      </c>
      <c r="P140" s="57" t="str">
        <f t="shared" si="71"/>
        <v/>
      </c>
      <c r="Q140" s="57" t="str">
        <f t="shared" si="72"/>
        <v/>
      </c>
      <c r="R140" s="57" t="str">
        <f t="shared" si="73"/>
        <v>No</v>
      </c>
      <c r="S140" s="57" t="str">
        <f t="shared" si="74"/>
        <v/>
      </c>
      <c r="T140" s="57" t="str">
        <f t="shared" si="75"/>
        <v>N</v>
      </c>
      <c r="U140" s="57" t="str">
        <f t="shared" si="76"/>
        <v/>
      </c>
      <c r="V140" s="88" t="str">
        <f t="shared" si="77"/>
        <v/>
      </c>
      <c r="W140" s="57" t="str">
        <f t="shared" si="78"/>
        <v/>
      </c>
      <c r="X140" s="91" t="str">
        <f t="shared" si="79"/>
        <v/>
      </c>
      <c r="Y140" s="58" t="str">
        <f t="shared" si="80"/>
        <v>No</v>
      </c>
      <c r="AA140" s="29" t="str">
        <f t="shared" si="81"/>
        <v>No</v>
      </c>
      <c r="AB140" s="29" t="str">
        <f t="shared" si="82"/>
        <v>No</v>
      </c>
      <c r="AC140" s="29" t="str">
        <f t="shared" si="83"/>
        <v>No</v>
      </c>
      <c r="AE140" s="29" t="str">
        <f t="shared" si="84"/>
        <v/>
      </c>
      <c r="AF140" s="29" t="str">
        <f t="shared" si="85"/>
        <v/>
      </c>
      <c r="AG140" s="29" t="str">
        <f t="shared" si="86"/>
        <v/>
      </c>
      <c r="AI140" s="33">
        <f>IF(C140="Yes",IF(Indicators!E140&lt;&gt;"", Indicators!E140,""),"")</f>
        <v>67.857142899999999</v>
      </c>
      <c r="AJ140" s="33">
        <f t="shared" si="87"/>
        <v>96.5</v>
      </c>
      <c r="AK140" s="62" t="str">
        <f>IF(Parameters!B$5="Percentile", IF(AJ140&lt;Parameters!C$5, "Y", "N"), IF(AI140&lt;Parameters!C$5, "Y", "N"))</f>
        <v>N</v>
      </c>
      <c r="AL140" s="33" t="str">
        <f>IF(C140="Yes", IF(Indicators!W140&lt;&gt;"", Indicators!W140, ""),"")</f>
        <v/>
      </c>
      <c r="AM140" s="33" t="str">
        <f t="shared" si="88"/>
        <v/>
      </c>
      <c r="AN140" s="33" t="str">
        <f>IF(AL140&lt;&gt;"", IF(Parameters!B$6="Percentile", IF(AM140&lt;Parameters!C$6, "Y", "N"), IF(AL140&lt;Parameters!C$6, "Y", "N")),"")</f>
        <v/>
      </c>
      <c r="AO140" s="47" t="str">
        <f t="shared" si="89"/>
        <v>N</v>
      </c>
      <c r="AQ140" s="33">
        <f>IF(C140="Yes", IF(Indicators!N140&lt;&gt;"", Indicators!N140,""),"")</f>
        <v>86.309523799999994</v>
      </c>
      <c r="AR140" s="33">
        <f t="shared" si="90"/>
        <v>6.1</v>
      </c>
      <c r="AS140" s="48" t="str">
        <f>IF(Parameters!B$7="Percentile", IF(AR140&lt;Parameters!C$7, "Y", "N"), IF(AQ140&lt;Parameters!C$7, "Y", "N"))</f>
        <v>Y</v>
      </c>
      <c r="AU140" s="33">
        <f>IF(C140="Yes", IF(Indicators!X140&lt;&gt;"", Indicators!X140,""),"")</f>
        <v>9.39</v>
      </c>
      <c r="AV140" s="33">
        <f t="shared" si="91"/>
        <v>82.6</v>
      </c>
      <c r="AW140" s="48" t="str">
        <f>IF(Parameters!B$8="Percentile", IF(AV140&lt;Parameters!C$8, "Y", "N"), IF(AU140&gt;Parameters!C$8, "Y", "N"))</f>
        <v>N</v>
      </c>
      <c r="AY140" s="71" t="str">
        <f>IF(Indicators!F140&lt;&gt;"", IF(Indicators!F140&lt;Parameters!F$5, "Y", "N"), "")</f>
        <v>N</v>
      </c>
      <c r="AZ140" s="71" t="str">
        <f>IF(Indicators!G140&lt;&gt;"", IF(Indicators!G140&lt;Parameters!G$5, "Y", "N"), "")</f>
        <v/>
      </c>
      <c r="BA140" s="71" t="str">
        <f>IF(Indicators!H140&lt;&gt;"", IF(Indicators!H140&lt;Parameters!H$5, "Y", "N"), "")</f>
        <v/>
      </c>
      <c r="BB140" s="71" t="str">
        <f>IF(Indicators!I140&lt;&gt;"", IF(Indicators!I140&lt;Parameters!I$5, "Y", "N"), "")</f>
        <v/>
      </c>
      <c r="BC140" s="71" t="str">
        <f>IF(Indicators!J140&lt;&gt;"", IF(Indicators!J140&lt;Parameters!J$5, "Y", "N"), "")</f>
        <v/>
      </c>
      <c r="BD140" s="71" t="str">
        <f>IF(Indicators!K140&lt;&gt;"", IF(Indicators!K140&lt;Parameters!K$5, "Y", "N"), "")</f>
        <v/>
      </c>
      <c r="BE140" s="71" t="str">
        <f>IF(Indicators!L140&lt;&gt;"", IF(Indicators!L140&lt;Parameters!L$5, "Y", "N"), "")</f>
        <v/>
      </c>
      <c r="BF140" s="71" t="str">
        <f>IF(Indicators!M140&lt;&gt;"", IF(Indicators!M140&lt;Parameters!M$5, "Y", "N"), "")</f>
        <v>N</v>
      </c>
      <c r="BG140" s="29" t="str">
        <f>IF(Indicators!Q140&lt;&gt;"", IF(Indicators!Q140&lt;Parameters!H$6, "Y", "N"), "")</f>
        <v/>
      </c>
      <c r="BH140" s="29">
        <f t="shared" si="92"/>
        <v>0</v>
      </c>
      <c r="BI140" s="47" t="str">
        <f>IF(K140="No",IF(BH140&gt;=Parameters!C$12, "Y", "N"), "")</f>
        <v>N</v>
      </c>
      <c r="BK140" s="78" t="str">
        <f>IF(AND($BI140="Y", Indicators!O140&lt;&gt;""), _xlfn.PERCENTRANK.EXC(Indicators!O$2:O$210, Indicators!O140)*100, "")</f>
        <v/>
      </c>
      <c r="BL140" s="78" t="str">
        <f>IF(AND($BI140="Y", Indicators!P140&lt;&gt;""), _xlfn.PERCENTRANK.EXC(Indicators!P$2:P$210, Indicators!P140)*100, "")</f>
        <v/>
      </c>
      <c r="BM140" s="78" t="str">
        <f>IF(AND($BI140="Y", Indicators!Q140&lt;&gt;""), _xlfn.PERCENTRANK.EXC(Indicators!Q$2:Q$210, Indicators!Q140)*100, "")</f>
        <v/>
      </c>
      <c r="BN140" s="78" t="str">
        <f>IF(AND($BI140="Y", Indicators!R140&lt;&gt;""), _xlfn.PERCENTRANK.EXC(Indicators!R$2:R$210, Indicators!R140)*100, "")</f>
        <v/>
      </c>
      <c r="BO140" s="78" t="str">
        <f>IF(AND($BI140="Y", Indicators!S140&lt;&gt;""), _xlfn.PERCENTRANK.EXC(Indicators!S$2:S$210, Indicators!S140)*100, "")</f>
        <v/>
      </c>
      <c r="BP140" s="78" t="str">
        <f>IF(AND($BI140="Y", Indicators!T140&lt;&gt;""), _xlfn.PERCENTRANK.EXC(Indicators!T$2:T$210, Indicators!T140)*100, "")</f>
        <v/>
      </c>
      <c r="BQ140" s="78" t="str">
        <f>IF(AND($BI140="Y", Indicators!U140&lt;&gt;""), _xlfn.PERCENTRANK.EXC(Indicators!U$2:U$210, Indicators!U140)*100, "")</f>
        <v/>
      </c>
      <c r="BR140" s="78" t="str">
        <f>IF(AND($BI140="Y", Indicators!V140&lt;&gt;""), _xlfn.PERCENTRANK.EXC(Indicators!V$2:V$210, Indicators!V140)*100, "")</f>
        <v/>
      </c>
      <c r="BS140" s="81" t="str">
        <f t="shared" si="93"/>
        <v/>
      </c>
      <c r="BT140" s="84" t="str">
        <f>IF(BI140="Y", IF(BS140&gt;=Parameters!C$13, "Y", "N"), "")</f>
        <v/>
      </c>
      <c r="BU140" s="29"/>
      <c r="BV140" s="33" t="str">
        <f>IF(BT140="Y", Indicators!X140, "")</f>
        <v/>
      </c>
      <c r="BW140" s="47" t="str">
        <f>IF(BV140&lt;&gt;"", IF(BV140&gt;Parameters!C$14,"Y", "N"), "")</f>
        <v/>
      </c>
      <c r="BY140" s="72" t="str">
        <f>IF(Indicators!F140&lt;&gt;"", IF(Indicators!F140&lt;Parameters!F$18, "Y", "N"), "")</f>
        <v>N</v>
      </c>
      <c r="BZ140" s="72" t="str">
        <f>IF(Indicators!G140&lt;&gt;"", IF(Indicators!G140&lt;Parameters!G$18, "Y", "N"), "")</f>
        <v/>
      </c>
      <c r="CA140" s="72" t="str">
        <f>IF(Indicators!H140&lt;&gt;"", IF(Indicators!H140&lt;Parameters!H$18, "Y", "N"), "")</f>
        <v/>
      </c>
      <c r="CB140" s="72" t="str">
        <f>IF(Indicators!I140&lt;&gt;"", IF(Indicators!I140&lt;Parameters!I$18, "Y", "N"), "")</f>
        <v/>
      </c>
      <c r="CC140" s="72" t="str">
        <f>IF(Indicators!J140&lt;&gt;"", IF(Indicators!J140&lt;Parameters!J$18, "Y", "N"), "")</f>
        <v/>
      </c>
      <c r="CD140" s="72" t="str">
        <f>IF(Indicators!K140&lt;&gt;"", IF(Indicators!K140&lt;Parameters!K$18, "Y", "N"), "")</f>
        <v/>
      </c>
      <c r="CE140" s="72" t="str">
        <f>IF(Indicators!L140&lt;&gt;"", IF(Indicators!L140&lt;Parameters!L$18, "Y", "N"), "")</f>
        <v/>
      </c>
      <c r="CF140" s="72" t="str">
        <f>IF(Indicators!M140&lt;&gt;"", IF(Indicators!M140&lt;Parameters!M$18, "Y", "N"), "")</f>
        <v>N</v>
      </c>
      <c r="CG140" s="29" t="str">
        <f>IF(Indicators!Q140&lt;&gt;"", IF(Indicators!Q140&lt;Parameters!H$19, "Y", "N"), "")</f>
        <v/>
      </c>
      <c r="CH140" s="29">
        <f t="shared" si="94"/>
        <v>0</v>
      </c>
      <c r="CI140" s="47" t="str">
        <f>IF(AND(K140="No",R140="No"),IF(CH140&gt;=Parameters!C$18, "Y", "N"), "")</f>
        <v>N</v>
      </c>
      <c r="CJ140" s="29"/>
      <c r="CK140" s="29" t="str">
        <f>IF(AND($CI140="Y", Indicators!O140&lt;&gt;""), IF(Indicators!O140&lt;Parameters!F$20, "Y", "N"),"")</f>
        <v/>
      </c>
      <c r="CL140" s="29" t="str">
        <f>IF(AND($CI140="Y", Indicators!P140&lt;&gt;""), IF(Indicators!P140&lt;Parameters!G$20, "Y", "N"),"")</f>
        <v/>
      </c>
      <c r="CM140" s="29" t="str">
        <f>IF(AND($CI140="Y", Indicators!Q140&lt;&gt;""), IF(Indicators!Q140&lt;Parameters!H$20, "Y", "N"),"")</f>
        <v/>
      </c>
      <c r="CN140" s="29" t="str">
        <f>IF(AND($CI140="Y", Indicators!R140&lt;&gt;""), IF(Indicators!R140&lt;Parameters!I$20, "Y", "N"),"")</f>
        <v/>
      </c>
      <c r="CO140" s="29" t="str">
        <f>IF(AND($CI140="Y", Indicators!S140&lt;&gt;""), IF(Indicators!S140&lt;Parameters!J$20, "Y", "N"),"")</f>
        <v/>
      </c>
      <c r="CP140" s="29" t="str">
        <f>IF(AND($CI140="Y", Indicators!T140&lt;&gt;""), IF(Indicators!T140&lt;Parameters!K$20, "Y", "N"),"")</f>
        <v/>
      </c>
      <c r="CQ140" s="29" t="str">
        <f>IF(AND($CI140="Y", Indicators!U140&lt;&gt;""), IF(Indicators!U140&lt;Parameters!L$20, "Y", "N"),"")</f>
        <v/>
      </c>
      <c r="CR140" s="29" t="str">
        <f>IF(AND($CI140="Y", Indicators!V140&lt;&gt;""), IF(Indicators!V140&lt;Parameters!M$20, "Y", "N"),"")</f>
        <v/>
      </c>
      <c r="CS140" s="81" t="str">
        <f t="shared" si="95"/>
        <v/>
      </c>
      <c r="CT140" s="84" t="str">
        <f>IF(CI140="Y", IF(CS140&gt;=Parameters!C$19, "Y", "N"), "")</f>
        <v/>
      </c>
      <c r="CU140" s="29" t="str">
        <f>IF($H140="Yes",#REF!, "")</f>
        <v/>
      </c>
      <c r="CV140" s="78" t="str">
        <f>IF(CT140="Y", Indicators!X140, "")</f>
        <v/>
      </c>
      <c r="CW140" s="34" t="str">
        <f>IF(CV140&lt;&gt;"",IF(CV140&gt;Parameters!C159,"Y","N"), "")</f>
        <v/>
      </c>
      <c r="CY140" s="33" t="str">
        <f>IF($K140="Yes", IF(Indicators!F140&lt;&gt;"", Indicators!F140, ""), "")</f>
        <v/>
      </c>
      <c r="CZ140" s="33" t="str">
        <f>IF($K140="Yes", IF(Indicators!G140&lt;&gt;"", Indicators!G140, ""), "")</f>
        <v/>
      </c>
      <c r="DA140" s="33" t="str">
        <f>IF($K140="Yes", IF(Indicators!H140&lt;&gt;"", Indicators!H140, ""), "")</f>
        <v/>
      </c>
      <c r="DB140" s="33" t="str">
        <f>IF($K140="Yes", IF(Indicators!I140&lt;&gt;"", Indicators!I140, ""), "")</f>
        <v/>
      </c>
      <c r="DC140" s="33" t="str">
        <f>IF($K140="Yes", IF(Indicators!J140&lt;&gt;"", Indicators!J140, ""), "")</f>
        <v/>
      </c>
      <c r="DD140" s="33" t="str">
        <f>IF($K140="Yes", IF(Indicators!K140&lt;&gt;"", Indicators!K140, ""), "")</f>
        <v/>
      </c>
      <c r="DE140" s="33" t="str">
        <f>IF($K140="Yes", IF(Indicators!L140&lt;&gt;"", Indicators!L140, ""), "")</f>
        <v/>
      </c>
      <c r="DF140" s="33" t="str">
        <f>IF($K140="Yes", IF(Indicators!M140&lt;&gt;"", Indicators!M140, ""), "")</f>
        <v/>
      </c>
      <c r="DH140" s="33" t="str">
        <f>IF($K140="Yes", IF(Indicators!W140&lt;&gt;"", Indicators!W140, ""), "")</f>
        <v/>
      </c>
      <c r="DJ140" s="33" t="str">
        <f>IF($K140="Yes", IF(Indicators!O140&lt;&gt;"", Indicators!O140, ""), "")</f>
        <v/>
      </c>
      <c r="DK140" s="33" t="str">
        <f>IF($K140="Yes", IF(Indicators!P140&lt;&gt;"", Indicators!P140, ""), "")</f>
        <v/>
      </c>
      <c r="DL140" s="33" t="str">
        <f>IF($K140="Yes", IF(Indicators!Q140&lt;&gt;"", Indicators!Q140, ""), "")</f>
        <v/>
      </c>
      <c r="DM140" s="33" t="str">
        <f>IF($K140="Yes", IF(Indicators!R140&lt;&gt;"", Indicators!R140, ""), "")</f>
        <v/>
      </c>
      <c r="DN140" s="33" t="str">
        <f>IF($K140="Yes", IF(Indicators!S140&lt;&gt;"", Indicators!S140, ""), "")</f>
        <v/>
      </c>
      <c r="DO140" s="33" t="str">
        <f>IF($K140="Yes", IF(Indicators!T140&lt;&gt;"", Indicators!T140, ""), "")</f>
        <v/>
      </c>
      <c r="DP140" s="33" t="str">
        <f>IF($K140="Yes", IF(Indicators!U140&lt;&gt;"", Indicators!U140, ""), "")</f>
        <v/>
      </c>
      <c r="DQ140" s="33" t="str">
        <f>IF($K140="Yes", IF(Indicators!V140&lt;&gt;"", Indicators!V140, ""), "")</f>
        <v/>
      </c>
      <c r="DS140" s="29" t="str">
        <f>IF($K140="Yes", IF(Indicators!X140&lt;&gt;"", Indicators!X140, ""), "")</f>
        <v/>
      </c>
    </row>
    <row r="141" spans="1:123" x14ac:dyDescent="0.25">
      <c r="A141" s="56" t="str">
        <f>Indicators!A141</f>
        <v>District1032</v>
      </c>
      <c r="B141" s="56" t="str">
        <f>Indicators!B141</f>
        <v>School 2</v>
      </c>
      <c r="C141" s="57" t="str">
        <f>Indicators!D141</f>
        <v>Yes</v>
      </c>
      <c r="D141" s="64">
        <f>IF(AK141="Y", IF(Parameters!B$5="Percentile", Identification!AJ141,Identification!AI141), "")</f>
        <v>47.7272727</v>
      </c>
      <c r="E141" s="64" t="str">
        <f>IF(AN141="Y", IF(Parameters!B$6="Percentile", AM141, AL141), "")</f>
        <v/>
      </c>
      <c r="F141" s="57" t="str">
        <f t="shared" si="64"/>
        <v>Y</v>
      </c>
      <c r="G141" s="64" t="str">
        <f>IF(AND(F141="Y", AS141="Y"), IF(Parameters!B$7="Percentile", AR141,AQ141), "")</f>
        <v/>
      </c>
      <c r="H141" s="57" t="str">
        <f t="shared" si="65"/>
        <v>N</v>
      </c>
      <c r="I141" s="64" t="str">
        <f>IF(AND(H141="Y", AW141="Y"), IF(Parameters!B$7="Percentile", AV141,AU141), "")</f>
        <v/>
      </c>
      <c r="J141" s="65" t="str">
        <f t="shared" si="66"/>
        <v/>
      </c>
      <c r="K141" s="57" t="str">
        <f t="shared" si="67"/>
        <v>No</v>
      </c>
      <c r="L141" s="87">
        <f t="shared" si="68"/>
        <v>2</v>
      </c>
      <c r="M141" s="57" t="str">
        <f>Identification!BI141</f>
        <v>Y</v>
      </c>
      <c r="N141" s="87" t="str">
        <f t="shared" si="69"/>
        <v/>
      </c>
      <c r="O141" s="88" t="str">
        <f t="shared" si="70"/>
        <v>N</v>
      </c>
      <c r="P141" s="57" t="str">
        <f t="shared" si="71"/>
        <v/>
      </c>
      <c r="Q141" s="57" t="str">
        <f t="shared" si="72"/>
        <v/>
      </c>
      <c r="R141" s="57" t="str">
        <f t="shared" si="73"/>
        <v>No</v>
      </c>
      <c r="S141" s="57" t="str">
        <f t="shared" si="74"/>
        <v/>
      </c>
      <c r="T141" s="57" t="str">
        <f t="shared" si="75"/>
        <v>N</v>
      </c>
      <c r="U141" s="57" t="str">
        <f t="shared" si="76"/>
        <v/>
      </c>
      <c r="V141" s="88" t="str">
        <f t="shared" si="77"/>
        <v/>
      </c>
      <c r="W141" s="57" t="str">
        <f t="shared" si="78"/>
        <v/>
      </c>
      <c r="X141" s="91" t="str">
        <f t="shared" si="79"/>
        <v/>
      </c>
      <c r="Y141" s="58" t="str">
        <f t="shared" si="80"/>
        <v>No</v>
      </c>
      <c r="AA141" s="29" t="str">
        <f t="shared" si="81"/>
        <v>No</v>
      </c>
      <c r="AB141" s="29" t="str">
        <f t="shared" si="82"/>
        <v>No</v>
      </c>
      <c r="AC141" s="29" t="str">
        <f t="shared" si="83"/>
        <v>No</v>
      </c>
      <c r="AE141" s="29" t="str">
        <f t="shared" si="84"/>
        <v/>
      </c>
      <c r="AF141" s="29" t="str">
        <f t="shared" si="85"/>
        <v/>
      </c>
      <c r="AG141" s="29" t="str">
        <f t="shared" si="86"/>
        <v/>
      </c>
      <c r="AI141" s="33">
        <f>IF(C141="Yes",IF(Indicators!E141&lt;&gt;"", Indicators!E141,""),"")</f>
        <v>47.7272727</v>
      </c>
      <c r="AJ141" s="33">
        <f t="shared" si="87"/>
        <v>58.5</v>
      </c>
      <c r="AK141" s="62" t="str">
        <f>IF(Parameters!B$5="Percentile", IF(AJ141&lt;Parameters!C$5, "Y", "N"), IF(AI141&lt;Parameters!C$5, "Y", "N"))</f>
        <v>Y</v>
      </c>
      <c r="AL141" s="33" t="str">
        <f>IF(C141="Yes", IF(Indicators!W141&lt;&gt;"", Indicators!W141, ""),"")</f>
        <v/>
      </c>
      <c r="AM141" s="33" t="str">
        <f t="shared" si="88"/>
        <v/>
      </c>
      <c r="AN141" s="33" t="str">
        <f>IF(AL141&lt;&gt;"", IF(Parameters!B$6="Percentile", IF(AM141&lt;Parameters!C$6, "Y", "N"), IF(AL141&lt;Parameters!C$6, "Y", "N")),"")</f>
        <v/>
      </c>
      <c r="AO141" s="47" t="str">
        <f t="shared" si="89"/>
        <v>Y</v>
      </c>
      <c r="AQ141" s="33">
        <f>IF(C141="Yes", IF(Indicators!N141&lt;&gt;"", Indicators!N141,""),"")</f>
        <v>123.83177569999999</v>
      </c>
      <c r="AR141" s="33">
        <f t="shared" si="90"/>
        <v>78.7</v>
      </c>
      <c r="AS141" s="48" t="str">
        <f>IF(Parameters!B$7="Percentile", IF(AR141&lt;Parameters!C$7, "Y", "N"), IF(AQ141&lt;Parameters!C$7, "Y", "N"))</f>
        <v>N</v>
      </c>
      <c r="AU141" s="33">
        <f>IF(C141="Yes", IF(Indicators!X141&lt;&gt;"", Indicators!X141,""),"")</f>
        <v>14.4</v>
      </c>
      <c r="AV141" s="33">
        <f t="shared" si="91"/>
        <v>49</v>
      </c>
      <c r="AW141" s="48" t="str">
        <f>IF(Parameters!B$8="Percentile", IF(AV141&lt;Parameters!C$8, "Y", "N"), IF(AU141&gt;Parameters!C$8, "Y", "N"))</f>
        <v>N</v>
      </c>
      <c r="AY141" s="71" t="str">
        <f>IF(Indicators!F141&lt;&gt;"", IF(Indicators!F141&lt;Parameters!F$5, "Y", "N"), "")</f>
        <v>Y</v>
      </c>
      <c r="AZ141" s="71" t="str">
        <f>IF(Indicators!G141&lt;&gt;"", IF(Indicators!G141&lt;Parameters!G$5, "Y", "N"), "")</f>
        <v>N</v>
      </c>
      <c r="BA141" s="71" t="str">
        <f>IF(Indicators!H141&lt;&gt;"", IF(Indicators!H141&lt;Parameters!H$5, "Y", "N"), "")</f>
        <v/>
      </c>
      <c r="BB141" s="71" t="str">
        <f>IF(Indicators!I141&lt;&gt;"", IF(Indicators!I141&lt;Parameters!I$5, "Y", "N"), "")</f>
        <v/>
      </c>
      <c r="BC141" s="71" t="str">
        <f>IF(Indicators!J141&lt;&gt;"", IF(Indicators!J141&lt;Parameters!J$5, "Y", "N"), "")</f>
        <v/>
      </c>
      <c r="BD141" s="71" t="str">
        <f>IF(Indicators!K141&lt;&gt;"", IF(Indicators!K141&lt;Parameters!K$5, "Y", "N"), "")</f>
        <v/>
      </c>
      <c r="BE141" s="71" t="str">
        <f>IF(Indicators!L141&lt;&gt;"", IF(Indicators!L141&lt;Parameters!L$5, "Y", "N"), "")</f>
        <v/>
      </c>
      <c r="BF141" s="71" t="str">
        <f>IF(Indicators!M141&lt;&gt;"", IF(Indicators!M141&lt;Parameters!M$5, "Y", "N"), "")</f>
        <v>Y</v>
      </c>
      <c r="BG141" s="29" t="str">
        <f>IF(Indicators!Q141&lt;&gt;"", IF(Indicators!Q141&lt;Parameters!H$6, "Y", "N"), "")</f>
        <v/>
      </c>
      <c r="BH141" s="29">
        <f t="shared" si="92"/>
        <v>2</v>
      </c>
      <c r="BI141" s="47" t="str">
        <f>IF(K141="No",IF(BH141&gt;=Parameters!C$12, "Y", "N"), "")</f>
        <v>Y</v>
      </c>
      <c r="BK141" s="78">
        <f>IF(AND($BI141="Y", Indicators!O141&lt;&gt;""), _xlfn.PERCENTRANK.EXC(Indicators!O$2:O$210, Indicators!O141)*100, "")</f>
        <v>72.3</v>
      </c>
      <c r="BL141" s="78" t="str">
        <f>IF(AND($BI141="Y", Indicators!P141&lt;&gt;""), _xlfn.PERCENTRANK.EXC(Indicators!P$2:P$210, Indicators!P141)*100, "")</f>
        <v/>
      </c>
      <c r="BM141" s="78" t="str">
        <f>IF(AND($BI141="Y", Indicators!Q141&lt;&gt;""), _xlfn.PERCENTRANK.EXC(Indicators!Q$2:Q$210, Indicators!Q141)*100, "")</f>
        <v/>
      </c>
      <c r="BN141" s="78" t="str">
        <f>IF(AND($BI141="Y", Indicators!R141&lt;&gt;""), _xlfn.PERCENTRANK.EXC(Indicators!R$2:R$210, Indicators!R141)*100, "")</f>
        <v/>
      </c>
      <c r="BO141" s="78" t="str">
        <f>IF(AND($BI141="Y", Indicators!S141&lt;&gt;""), _xlfn.PERCENTRANK.EXC(Indicators!S$2:S$210, Indicators!S141)*100, "")</f>
        <v/>
      </c>
      <c r="BP141" s="78" t="str">
        <f>IF(AND($BI141="Y", Indicators!T141&lt;&gt;""), _xlfn.PERCENTRANK.EXC(Indicators!T$2:T$210, Indicators!T141)*100, "")</f>
        <v/>
      </c>
      <c r="BQ141" s="78" t="str">
        <f>IF(AND($BI141="Y", Indicators!U141&lt;&gt;""), _xlfn.PERCENTRANK.EXC(Indicators!U$2:U$210, Indicators!U141)*100, "")</f>
        <v/>
      </c>
      <c r="BR141" s="78">
        <f>IF(AND($BI141="Y", Indicators!V141&lt;&gt;""), _xlfn.PERCENTRANK.EXC(Indicators!V$2:V$210, Indicators!V141)*100, "")</f>
        <v>73.599999999999994</v>
      </c>
      <c r="BS141" s="81">
        <f t="shared" si="93"/>
        <v>0</v>
      </c>
      <c r="BT141" s="84" t="str">
        <f>IF(BI141="Y", IF(BS141&gt;=Parameters!C$13, "Y", "N"), "")</f>
        <v>N</v>
      </c>
      <c r="BU141" s="29"/>
      <c r="BV141" s="33" t="str">
        <f>IF(BT141="Y", Indicators!X141, "")</f>
        <v/>
      </c>
      <c r="BW141" s="47" t="str">
        <f>IF(BV141&lt;&gt;"", IF(BV141&gt;Parameters!C$14,"Y", "N"), "")</f>
        <v/>
      </c>
      <c r="BY141" s="72" t="str">
        <f>IF(Indicators!F141&lt;&gt;"", IF(Indicators!F141&lt;Parameters!F$18, "Y", "N"), "")</f>
        <v>N</v>
      </c>
      <c r="BZ141" s="72" t="str">
        <f>IF(Indicators!G141&lt;&gt;"", IF(Indicators!G141&lt;Parameters!G$18, "Y", "N"), "")</f>
        <v>N</v>
      </c>
      <c r="CA141" s="72" t="str">
        <f>IF(Indicators!H141&lt;&gt;"", IF(Indicators!H141&lt;Parameters!H$18, "Y", "N"), "")</f>
        <v/>
      </c>
      <c r="CB141" s="72" t="str">
        <f>IF(Indicators!I141&lt;&gt;"", IF(Indicators!I141&lt;Parameters!I$18, "Y", "N"), "")</f>
        <v/>
      </c>
      <c r="CC141" s="72" t="str">
        <f>IF(Indicators!J141&lt;&gt;"", IF(Indicators!J141&lt;Parameters!J$18, "Y", "N"), "")</f>
        <v/>
      </c>
      <c r="CD141" s="72" t="str">
        <f>IF(Indicators!K141&lt;&gt;"", IF(Indicators!K141&lt;Parameters!K$18, "Y", "N"), "")</f>
        <v/>
      </c>
      <c r="CE141" s="72" t="str">
        <f>IF(Indicators!L141&lt;&gt;"", IF(Indicators!L141&lt;Parameters!L$18, "Y", "N"), "")</f>
        <v/>
      </c>
      <c r="CF141" s="72" t="str">
        <f>IF(Indicators!M141&lt;&gt;"", IF(Indicators!M141&lt;Parameters!M$18, "Y", "N"), "")</f>
        <v>N</v>
      </c>
      <c r="CG141" s="29" t="str">
        <f>IF(Indicators!Q141&lt;&gt;"", IF(Indicators!Q141&lt;Parameters!H$19, "Y", "N"), "")</f>
        <v/>
      </c>
      <c r="CH141" s="29">
        <f t="shared" si="94"/>
        <v>0</v>
      </c>
      <c r="CI141" s="47" t="str">
        <f>IF(AND(K141="No",R141="No"),IF(CH141&gt;=Parameters!C$18, "Y", "N"), "")</f>
        <v>N</v>
      </c>
      <c r="CJ141" s="29"/>
      <c r="CK141" s="29" t="str">
        <f>IF(AND($CI141="Y", Indicators!O141&lt;&gt;""), IF(Indicators!O141&lt;Parameters!F$20, "Y", "N"),"")</f>
        <v/>
      </c>
      <c r="CL141" s="29" t="str">
        <f>IF(AND($CI141="Y", Indicators!P141&lt;&gt;""), IF(Indicators!P141&lt;Parameters!G$20, "Y", "N"),"")</f>
        <v/>
      </c>
      <c r="CM141" s="29" t="str">
        <f>IF(AND($CI141="Y", Indicators!Q141&lt;&gt;""), IF(Indicators!Q141&lt;Parameters!H$20, "Y", "N"),"")</f>
        <v/>
      </c>
      <c r="CN141" s="29" t="str">
        <f>IF(AND($CI141="Y", Indicators!R141&lt;&gt;""), IF(Indicators!R141&lt;Parameters!I$20, "Y", "N"),"")</f>
        <v/>
      </c>
      <c r="CO141" s="29" t="str">
        <f>IF(AND($CI141="Y", Indicators!S141&lt;&gt;""), IF(Indicators!S141&lt;Parameters!J$20, "Y", "N"),"")</f>
        <v/>
      </c>
      <c r="CP141" s="29" t="str">
        <f>IF(AND($CI141="Y", Indicators!T141&lt;&gt;""), IF(Indicators!T141&lt;Parameters!K$20, "Y", "N"),"")</f>
        <v/>
      </c>
      <c r="CQ141" s="29" t="str">
        <f>IF(AND($CI141="Y", Indicators!U141&lt;&gt;""), IF(Indicators!U141&lt;Parameters!L$20, "Y", "N"),"")</f>
        <v/>
      </c>
      <c r="CR141" s="29" t="str">
        <f>IF(AND($CI141="Y", Indicators!V141&lt;&gt;""), IF(Indicators!V141&lt;Parameters!M$20, "Y", "N"),"")</f>
        <v/>
      </c>
      <c r="CS141" s="81" t="str">
        <f t="shared" si="95"/>
        <v/>
      </c>
      <c r="CT141" s="84" t="str">
        <f>IF(CI141="Y", IF(CS141&gt;=Parameters!C$19, "Y", "N"), "")</f>
        <v/>
      </c>
      <c r="CU141" s="29" t="str">
        <f>IF($H141="Yes",#REF!, "")</f>
        <v/>
      </c>
      <c r="CV141" s="78" t="str">
        <f>IF(CT141="Y", Indicators!X141, "")</f>
        <v/>
      </c>
      <c r="CW141" s="34" t="str">
        <f>IF(CV141&lt;&gt;"",IF(CV141&gt;Parameters!C160,"Y","N"), "")</f>
        <v/>
      </c>
      <c r="CY141" s="33" t="str">
        <f>IF($K141="Yes", IF(Indicators!F141&lt;&gt;"", Indicators!F141, ""), "")</f>
        <v/>
      </c>
      <c r="CZ141" s="33" t="str">
        <f>IF($K141="Yes", IF(Indicators!G141&lt;&gt;"", Indicators!G141, ""), "")</f>
        <v/>
      </c>
      <c r="DA141" s="33" t="str">
        <f>IF($K141="Yes", IF(Indicators!H141&lt;&gt;"", Indicators!H141, ""), "")</f>
        <v/>
      </c>
      <c r="DB141" s="33" t="str">
        <f>IF($K141="Yes", IF(Indicators!I141&lt;&gt;"", Indicators!I141, ""), "")</f>
        <v/>
      </c>
      <c r="DC141" s="33" t="str">
        <f>IF($K141="Yes", IF(Indicators!J141&lt;&gt;"", Indicators!J141, ""), "")</f>
        <v/>
      </c>
      <c r="DD141" s="33" t="str">
        <f>IF($K141="Yes", IF(Indicators!K141&lt;&gt;"", Indicators!K141, ""), "")</f>
        <v/>
      </c>
      <c r="DE141" s="33" t="str">
        <f>IF($K141="Yes", IF(Indicators!L141&lt;&gt;"", Indicators!L141, ""), "")</f>
        <v/>
      </c>
      <c r="DF141" s="33" t="str">
        <f>IF($K141="Yes", IF(Indicators!M141&lt;&gt;"", Indicators!M141, ""), "")</f>
        <v/>
      </c>
      <c r="DH141" s="33" t="str">
        <f>IF($K141="Yes", IF(Indicators!W141&lt;&gt;"", Indicators!W141, ""), "")</f>
        <v/>
      </c>
      <c r="DJ141" s="33" t="str">
        <f>IF($K141="Yes", IF(Indicators!O141&lt;&gt;"", Indicators!O141, ""), "")</f>
        <v/>
      </c>
      <c r="DK141" s="33" t="str">
        <f>IF($K141="Yes", IF(Indicators!P141&lt;&gt;"", Indicators!P141, ""), "")</f>
        <v/>
      </c>
      <c r="DL141" s="33" t="str">
        <f>IF($K141="Yes", IF(Indicators!Q141&lt;&gt;"", Indicators!Q141, ""), "")</f>
        <v/>
      </c>
      <c r="DM141" s="33" t="str">
        <f>IF($K141="Yes", IF(Indicators!R141&lt;&gt;"", Indicators!R141, ""), "")</f>
        <v/>
      </c>
      <c r="DN141" s="33" t="str">
        <f>IF($K141="Yes", IF(Indicators!S141&lt;&gt;"", Indicators!S141, ""), "")</f>
        <v/>
      </c>
      <c r="DO141" s="33" t="str">
        <f>IF($K141="Yes", IF(Indicators!T141&lt;&gt;"", Indicators!T141, ""), "")</f>
        <v/>
      </c>
      <c r="DP141" s="33" t="str">
        <f>IF($K141="Yes", IF(Indicators!U141&lt;&gt;"", Indicators!U141, ""), "")</f>
        <v/>
      </c>
      <c r="DQ141" s="33" t="str">
        <f>IF($K141="Yes", IF(Indicators!V141&lt;&gt;"", Indicators!V141, ""), "")</f>
        <v/>
      </c>
      <c r="DS141" s="29" t="str">
        <f>IF($K141="Yes", IF(Indicators!X141&lt;&gt;"", Indicators!X141, ""), "")</f>
        <v/>
      </c>
    </row>
    <row r="142" spans="1:123" x14ac:dyDescent="0.25">
      <c r="A142" s="56" t="str">
        <f>Indicators!A142</f>
        <v>District1033</v>
      </c>
      <c r="B142" s="56" t="str">
        <f>Indicators!B142</f>
        <v>School 1</v>
      </c>
      <c r="C142" s="57" t="str">
        <f>Indicators!D142</f>
        <v>No</v>
      </c>
      <c r="D142" s="64" t="str">
        <f>IF(AK142="Y", IF(Parameters!B$5="Percentile", Identification!AJ142,Identification!AI142), "")</f>
        <v/>
      </c>
      <c r="E142" s="64" t="str">
        <f>IF(AN142="Y", IF(Parameters!B$6="Percentile", AM142, AL142), "")</f>
        <v/>
      </c>
      <c r="F142" s="57" t="str">
        <f t="shared" si="64"/>
        <v/>
      </c>
      <c r="G142" s="64" t="str">
        <f>IF(AND(F142="Y", AS142="Y"), IF(Parameters!B$7="Percentile", AR142,AQ142), "")</f>
        <v/>
      </c>
      <c r="H142" s="57" t="str">
        <f t="shared" si="65"/>
        <v/>
      </c>
      <c r="I142" s="64" t="str">
        <f>IF(AND(H142="Y", AW142="Y"), IF(Parameters!B$7="Percentile", AV142,AU142), "")</f>
        <v/>
      </c>
      <c r="J142" s="65" t="str">
        <f t="shared" si="66"/>
        <v/>
      </c>
      <c r="K142" s="57" t="str">
        <f t="shared" si="67"/>
        <v>No</v>
      </c>
      <c r="L142" s="87" t="str">
        <f t="shared" si="68"/>
        <v/>
      </c>
      <c r="M142" s="57" t="str">
        <f>Identification!BI142</f>
        <v>N</v>
      </c>
      <c r="N142" s="87" t="str">
        <f t="shared" si="69"/>
        <v/>
      </c>
      <c r="O142" s="88" t="str">
        <f t="shared" si="70"/>
        <v/>
      </c>
      <c r="P142" s="57" t="str">
        <f t="shared" si="71"/>
        <v/>
      </c>
      <c r="Q142" s="57" t="str">
        <f t="shared" si="72"/>
        <v/>
      </c>
      <c r="R142" s="57" t="str">
        <f t="shared" si="73"/>
        <v>No</v>
      </c>
      <c r="S142" s="57" t="str">
        <f t="shared" si="74"/>
        <v/>
      </c>
      <c r="T142" s="57" t="str">
        <f t="shared" si="75"/>
        <v>N</v>
      </c>
      <c r="U142" s="57" t="str">
        <f t="shared" si="76"/>
        <v/>
      </c>
      <c r="V142" s="88" t="str">
        <f t="shared" si="77"/>
        <v/>
      </c>
      <c r="W142" s="57" t="str">
        <f t="shared" si="78"/>
        <v/>
      </c>
      <c r="X142" s="91" t="str">
        <f t="shared" si="79"/>
        <v/>
      </c>
      <c r="Y142" s="58" t="str">
        <f t="shared" si="80"/>
        <v>No</v>
      </c>
      <c r="AA142" s="29" t="str">
        <f t="shared" si="81"/>
        <v/>
      </c>
      <c r="AB142" s="29" t="str">
        <f t="shared" si="82"/>
        <v/>
      </c>
      <c r="AC142" s="29" t="str">
        <f t="shared" si="83"/>
        <v/>
      </c>
      <c r="AE142" s="29" t="str">
        <f t="shared" si="84"/>
        <v>No</v>
      </c>
      <c r="AF142" s="29" t="str">
        <f t="shared" si="85"/>
        <v>No</v>
      </c>
      <c r="AG142" s="29" t="str">
        <f t="shared" si="86"/>
        <v>No</v>
      </c>
      <c r="AI142" s="33" t="str">
        <f>IF(C142="Yes",IF(Indicators!E142&lt;&gt;"", Indicators!E142,""),"")</f>
        <v/>
      </c>
      <c r="AJ142" s="33" t="str">
        <f t="shared" si="87"/>
        <v/>
      </c>
      <c r="AK142" s="62" t="str">
        <f>IF(Parameters!B$5="Percentile", IF(AJ142&lt;Parameters!C$5, "Y", "N"), IF(AI142&lt;Parameters!C$5, "Y", "N"))</f>
        <v>N</v>
      </c>
      <c r="AL142" s="33" t="str">
        <f>IF(C142="Yes", IF(Indicators!W142&lt;&gt;"", Indicators!W142, ""),"")</f>
        <v/>
      </c>
      <c r="AM142" s="33" t="str">
        <f t="shared" si="88"/>
        <v/>
      </c>
      <c r="AN142" s="33" t="str">
        <f>IF(AL142&lt;&gt;"", IF(Parameters!B$6="Percentile", IF(AM142&lt;Parameters!C$6, "Y", "N"), IF(AL142&lt;Parameters!C$6, "Y", "N")),"")</f>
        <v/>
      </c>
      <c r="AO142" s="47" t="str">
        <f t="shared" si="89"/>
        <v>N</v>
      </c>
      <c r="AQ142" s="33" t="str">
        <f>IF(C142="Yes", IF(Indicators!N142&lt;&gt;"", Indicators!N142,""),"")</f>
        <v/>
      </c>
      <c r="AR142" s="33" t="str">
        <f t="shared" si="90"/>
        <v/>
      </c>
      <c r="AS142" s="48" t="str">
        <f>IF(Parameters!B$7="Percentile", IF(AR142&lt;Parameters!C$7, "Y", "N"), IF(AQ142&lt;Parameters!C$7, "Y", "N"))</f>
        <v>N</v>
      </c>
      <c r="AU142" s="33" t="str">
        <f>IF(C142="Yes", IF(Indicators!X142&lt;&gt;"", Indicators!X142,""),"")</f>
        <v/>
      </c>
      <c r="AV142" s="33" t="str">
        <f t="shared" si="91"/>
        <v/>
      </c>
      <c r="AW142" s="48" t="str">
        <f>IF(Parameters!B$8="Percentile", IF(AV142&lt;Parameters!C$8, "Y", "N"), IF(AU142&gt;Parameters!C$8, "Y", "N"))</f>
        <v>N</v>
      </c>
      <c r="AY142" s="71" t="str">
        <f>IF(Indicators!F142&lt;&gt;"", IF(Indicators!F142&lt;Parameters!F$5, "Y", "N"), "")</f>
        <v>N</v>
      </c>
      <c r="AZ142" s="71" t="str">
        <f>IF(Indicators!G142&lt;&gt;"", IF(Indicators!G142&lt;Parameters!G$5, "Y", "N"), "")</f>
        <v>N</v>
      </c>
      <c r="BA142" s="71" t="str">
        <f>IF(Indicators!H142&lt;&gt;"", IF(Indicators!H142&lt;Parameters!H$5, "Y", "N"), "")</f>
        <v/>
      </c>
      <c r="BB142" s="71" t="str">
        <f>IF(Indicators!I142&lt;&gt;"", IF(Indicators!I142&lt;Parameters!I$5, "Y", "N"), "")</f>
        <v/>
      </c>
      <c r="BC142" s="71" t="str">
        <f>IF(Indicators!J142&lt;&gt;"", IF(Indicators!J142&lt;Parameters!J$5, "Y", "N"), "")</f>
        <v/>
      </c>
      <c r="BD142" s="71" t="str">
        <f>IF(Indicators!K142&lt;&gt;"", IF(Indicators!K142&lt;Parameters!K$5, "Y", "N"), "")</f>
        <v/>
      </c>
      <c r="BE142" s="71" t="str">
        <f>IF(Indicators!L142&lt;&gt;"", IF(Indicators!L142&lt;Parameters!L$5, "Y", "N"), "")</f>
        <v/>
      </c>
      <c r="BF142" s="71" t="str">
        <f>IF(Indicators!M142&lt;&gt;"", IF(Indicators!M142&lt;Parameters!M$5, "Y", "N"), "")</f>
        <v>N</v>
      </c>
      <c r="BG142" s="29" t="str">
        <f>IF(Indicators!Q142&lt;&gt;"", IF(Indicators!Q142&lt;Parameters!H$6, "Y", "N"), "")</f>
        <v/>
      </c>
      <c r="BH142" s="29">
        <f t="shared" si="92"/>
        <v>0</v>
      </c>
      <c r="BI142" s="47" t="str">
        <f>IF(K142="No",IF(BH142&gt;=Parameters!C$12, "Y", "N"), "")</f>
        <v>N</v>
      </c>
      <c r="BK142" s="78" t="str">
        <f>IF(AND($BI142="Y", Indicators!O142&lt;&gt;""), _xlfn.PERCENTRANK.EXC(Indicators!O$2:O$210, Indicators!O142)*100, "")</f>
        <v/>
      </c>
      <c r="BL142" s="78" t="str">
        <f>IF(AND($BI142="Y", Indicators!P142&lt;&gt;""), _xlfn.PERCENTRANK.EXC(Indicators!P$2:P$210, Indicators!P142)*100, "")</f>
        <v/>
      </c>
      <c r="BM142" s="78" t="str">
        <f>IF(AND($BI142="Y", Indicators!Q142&lt;&gt;""), _xlfn.PERCENTRANK.EXC(Indicators!Q$2:Q$210, Indicators!Q142)*100, "")</f>
        <v/>
      </c>
      <c r="BN142" s="78" t="str">
        <f>IF(AND($BI142="Y", Indicators!R142&lt;&gt;""), _xlfn.PERCENTRANK.EXC(Indicators!R$2:R$210, Indicators!R142)*100, "")</f>
        <v/>
      </c>
      <c r="BO142" s="78" t="str">
        <f>IF(AND($BI142="Y", Indicators!S142&lt;&gt;""), _xlfn.PERCENTRANK.EXC(Indicators!S$2:S$210, Indicators!S142)*100, "")</f>
        <v/>
      </c>
      <c r="BP142" s="78" t="str">
        <f>IF(AND($BI142="Y", Indicators!T142&lt;&gt;""), _xlfn.PERCENTRANK.EXC(Indicators!T$2:T$210, Indicators!T142)*100, "")</f>
        <v/>
      </c>
      <c r="BQ142" s="78" t="str">
        <f>IF(AND($BI142="Y", Indicators!U142&lt;&gt;""), _xlfn.PERCENTRANK.EXC(Indicators!U$2:U$210, Indicators!U142)*100, "")</f>
        <v/>
      </c>
      <c r="BR142" s="78" t="str">
        <f>IF(AND($BI142="Y", Indicators!V142&lt;&gt;""), _xlfn.PERCENTRANK.EXC(Indicators!V$2:V$210, Indicators!V142)*100, "")</f>
        <v/>
      </c>
      <c r="BS142" s="81" t="str">
        <f t="shared" si="93"/>
        <v/>
      </c>
      <c r="BT142" s="84" t="str">
        <f>IF(BI142="Y", IF(BS142&gt;=Parameters!C$13, "Y", "N"), "")</f>
        <v/>
      </c>
      <c r="BU142" s="29"/>
      <c r="BV142" s="33" t="str">
        <f>IF(BT142="Y", Indicators!X142, "")</f>
        <v/>
      </c>
      <c r="BW142" s="47" t="str">
        <f>IF(BV142&lt;&gt;"", IF(BV142&gt;Parameters!C$14,"Y", "N"), "")</f>
        <v/>
      </c>
      <c r="BY142" s="72" t="str">
        <f>IF(Indicators!F142&lt;&gt;"", IF(Indicators!F142&lt;Parameters!F$18, "Y", "N"), "")</f>
        <v>N</v>
      </c>
      <c r="BZ142" s="72" t="str">
        <f>IF(Indicators!G142&lt;&gt;"", IF(Indicators!G142&lt;Parameters!G$18, "Y", "N"), "")</f>
        <v>N</v>
      </c>
      <c r="CA142" s="72" t="str">
        <f>IF(Indicators!H142&lt;&gt;"", IF(Indicators!H142&lt;Parameters!H$18, "Y", "N"), "")</f>
        <v/>
      </c>
      <c r="CB142" s="72" t="str">
        <f>IF(Indicators!I142&lt;&gt;"", IF(Indicators!I142&lt;Parameters!I$18, "Y", "N"), "")</f>
        <v/>
      </c>
      <c r="CC142" s="72" t="str">
        <f>IF(Indicators!J142&lt;&gt;"", IF(Indicators!J142&lt;Parameters!J$18, "Y", "N"), "")</f>
        <v/>
      </c>
      <c r="CD142" s="72" t="str">
        <f>IF(Indicators!K142&lt;&gt;"", IF(Indicators!K142&lt;Parameters!K$18, "Y", "N"), "")</f>
        <v/>
      </c>
      <c r="CE142" s="72" t="str">
        <f>IF(Indicators!L142&lt;&gt;"", IF(Indicators!L142&lt;Parameters!L$18, "Y", "N"), "")</f>
        <v/>
      </c>
      <c r="CF142" s="72" t="str">
        <f>IF(Indicators!M142&lt;&gt;"", IF(Indicators!M142&lt;Parameters!M$18, "Y", "N"), "")</f>
        <v>N</v>
      </c>
      <c r="CG142" s="29" t="str">
        <f>IF(Indicators!Q142&lt;&gt;"", IF(Indicators!Q142&lt;Parameters!H$19, "Y", "N"), "")</f>
        <v/>
      </c>
      <c r="CH142" s="29">
        <f t="shared" si="94"/>
        <v>0</v>
      </c>
      <c r="CI142" s="47" t="str">
        <f>IF(AND(K142="No",R142="No"),IF(CH142&gt;=Parameters!C$18, "Y", "N"), "")</f>
        <v>N</v>
      </c>
      <c r="CJ142" s="29"/>
      <c r="CK142" s="29" t="str">
        <f>IF(AND($CI142="Y", Indicators!O142&lt;&gt;""), IF(Indicators!O142&lt;Parameters!F$20, "Y", "N"),"")</f>
        <v/>
      </c>
      <c r="CL142" s="29" t="str">
        <f>IF(AND($CI142="Y", Indicators!P142&lt;&gt;""), IF(Indicators!P142&lt;Parameters!G$20, "Y", "N"),"")</f>
        <v/>
      </c>
      <c r="CM142" s="29" t="str">
        <f>IF(AND($CI142="Y", Indicators!Q142&lt;&gt;""), IF(Indicators!Q142&lt;Parameters!H$20, "Y", "N"),"")</f>
        <v/>
      </c>
      <c r="CN142" s="29" t="str">
        <f>IF(AND($CI142="Y", Indicators!R142&lt;&gt;""), IF(Indicators!R142&lt;Parameters!I$20, "Y", "N"),"")</f>
        <v/>
      </c>
      <c r="CO142" s="29" t="str">
        <f>IF(AND($CI142="Y", Indicators!S142&lt;&gt;""), IF(Indicators!S142&lt;Parameters!J$20, "Y", "N"),"")</f>
        <v/>
      </c>
      <c r="CP142" s="29" t="str">
        <f>IF(AND($CI142="Y", Indicators!T142&lt;&gt;""), IF(Indicators!T142&lt;Parameters!K$20, "Y", "N"),"")</f>
        <v/>
      </c>
      <c r="CQ142" s="29" t="str">
        <f>IF(AND($CI142="Y", Indicators!U142&lt;&gt;""), IF(Indicators!U142&lt;Parameters!L$20, "Y", "N"),"")</f>
        <v/>
      </c>
      <c r="CR142" s="29" t="str">
        <f>IF(AND($CI142="Y", Indicators!V142&lt;&gt;""), IF(Indicators!V142&lt;Parameters!M$20, "Y", "N"),"")</f>
        <v/>
      </c>
      <c r="CS142" s="81" t="str">
        <f t="shared" si="95"/>
        <v/>
      </c>
      <c r="CT142" s="84" t="str">
        <f>IF(CI142="Y", IF(CS142&gt;=Parameters!C$19, "Y", "N"), "")</f>
        <v/>
      </c>
      <c r="CU142" s="29" t="str">
        <f>IF($H142="Yes",#REF!, "")</f>
        <v/>
      </c>
      <c r="CV142" s="78" t="str">
        <f>IF(CT142="Y", Indicators!X142, "")</f>
        <v/>
      </c>
      <c r="CW142" s="34" t="str">
        <f>IF(CV142&lt;&gt;"",IF(CV142&gt;Parameters!C161,"Y","N"), "")</f>
        <v/>
      </c>
      <c r="CY142" s="33" t="str">
        <f>IF($K142="Yes", IF(Indicators!F142&lt;&gt;"", Indicators!F142, ""), "")</f>
        <v/>
      </c>
      <c r="CZ142" s="33" t="str">
        <f>IF($K142="Yes", IF(Indicators!G142&lt;&gt;"", Indicators!G142, ""), "")</f>
        <v/>
      </c>
      <c r="DA142" s="33" t="str">
        <f>IF($K142="Yes", IF(Indicators!H142&lt;&gt;"", Indicators!H142, ""), "")</f>
        <v/>
      </c>
      <c r="DB142" s="33" t="str">
        <f>IF($K142="Yes", IF(Indicators!I142&lt;&gt;"", Indicators!I142, ""), "")</f>
        <v/>
      </c>
      <c r="DC142" s="33" t="str">
        <f>IF($K142="Yes", IF(Indicators!J142&lt;&gt;"", Indicators!J142, ""), "")</f>
        <v/>
      </c>
      <c r="DD142" s="33" t="str">
        <f>IF($K142="Yes", IF(Indicators!K142&lt;&gt;"", Indicators!K142, ""), "")</f>
        <v/>
      </c>
      <c r="DE142" s="33" t="str">
        <f>IF($K142="Yes", IF(Indicators!L142&lt;&gt;"", Indicators!L142, ""), "")</f>
        <v/>
      </c>
      <c r="DF142" s="33" t="str">
        <f>IF($K142="Yes", IF(Indicators!M142&lt;&gt;"", Indicators!M142, ""), "")</f>
        <v/>
      </c>
      <c r="DH142" s="33" t="str">
        <f>IF($K142="Yes", IF(Indicators!W142&lt;&gt;"", Indicators!W142, ""), "")</f>
        <v/>
      </c>
      <c r="DJ142" s="33" t="str">
        <f>IF($K142="Yes", IF(Indicators!O142&lt;&gt;"", Indicators!O142, ""), "")</f>
        <v/>
      </c>
      <c r="DK142" s="33" t="str">
        <f>IF($K142="Yes", IF(Indicators!P142&lt;&gt;"", Indicators!P142, ""), "")</f>
        <v/>
      </c>
      <c r="DL142" s="33" t="str">
        <f>IF($K142="Yes", IF(Indicators!Q142&lt;&gt;"", Indicators!Q142, ""), "")</f>
        <v/>
      </c>
      <c r="DM142" s="33" t="str">
        <f>IF($K142="Yes", IF(Indicators!R142&lt;&gt;"", Indicators!R142, ""), "")</f>
        <v/>
      </c>
      <c r="DN142" s="33" t="str">
        <f>IF($K142="Yes", IF(Indicators!S142&lt;&gt;"", Indicators!S142, ""), "")</f>
        <v/>
      </c>
      <c r="DO142" s="33" t="str">
        <f>IF($K142="Yes", IF(Indicators!T142&lt;&gt;"", Indicators!T142, ""), "")</f>
        <v/>
      </c>
      <c r="DP142" s="33" t="str">
        <f>IF($K142="Yes", IF(Indicators!U142&lt;&gt;"", Indicators!U142, ""), "")</f>
        <v/>
      </c>
      <c r="DQ142" s="33" t="str">
        <f>IF($K142="Yes", IF(Indicators!V142&lt;&gt;"", Indicators!V142, ""), "")</f>
        <v/>
      </c>
      <c r="DS142" s="29" t="str">
        <f>IF($K142="Yes", IF(Indicators!X142&lt;&gt;"", Indicators!X142, ""), "")</f>
        <v/>
      </c>
    </row>
    <row r="143" spans="1:123" x14ac:dyDescent="0.25">
      <c r="A143" s="56" t="str">
        <f>Indicators!A143</f>
        <v>District1033</v>
      </c>
      <c r="B143" s="56" t="str">
        <f>Indicators!B143</f>
        <v>School 2</v>
      </c>
      <c r="C143" s="57" t="str">
        <f>Indicators!D143</f>
        <v>No</v>
      </c>
      <c r="D143" s="64" t="str">
        <f>IF(AK143="Y", IF(Parameters!B$5="Percentile", Identification!AJ143,Identification!AI143), "")</f>
        <v/>
      </c>
      <c r="E143" s="64" t="str">
        <f>IF(AN143="Y", IF(Parameters!B$6="Percentile", AM143, AL143), "")</f>
        <v/>
      </c>
      <c r="F143" s="57" t="str">
        <f t="shared" si="64"/>
        <v/>
      </c>
      <c r="G143" s="64" t="str">
        <f>IF(AND(F143="Y", AS143="Y"), IF(Parameters!B$7="Percentile", AR143,AQ143), "")</f>
        <v/>
      </c>
      <c r="H143" s="57" t="str">
        <f t="shared" si="65"/>
        <v/>
      </c>
      <c r="I143" s="64" t="str">
        <f>IF(AND(H143="Y", AW143="Y"), IF(Parameters!B$7="Percentile", AV143,AU143), "")</f>
        <v/>
      </c>
      <c r="J143" s="65" t="str">
        <f t="shared" si="66"/>
        <v/>
      </c>
      <c r="K143" s="57" t="str">
        <f t="shared" si="67"/>
        <v>No</v>
      </c>
      <c r="L143" s="87" t="str">
        <f t="shared" si="68"/>
        <v/>
      </c>
      <c r="M143" s="57" t="str">
        <f>Identification!BI143</f>
        <v>N</v>
      </c>
      <c r="N143" s="87" t="str">
        <f t="shared" si="69"/>
        <v/>
      </c>
      <c r="O143" s="88" t="str">
        <f t="shared" si="70"/>
        <v/>
      </c>
      <c r="P143" s="57" t="str">
        <f t="shared" si="71"/>
        <v/>
      </c>
      <c r="Q143" s="57" t="str">
        <f t="shared" si="72"/>
        <v/>
      </c>
      <c r="R143" s="57" t="str">
        <f t="shared" si="73"/>
        <v>No</v>
      </c>
      <c r="S143" s="57" t="str">
        <f t="shared" si="74"/>
        <v/>
      </c>
      <c r="T143" s="57" t="str">
        <f t="shared" si="75"/>
        <v>N</v>
      </c>
      <c r="U143" s="57" t="str">
        <f t="shared" si="76"/>
        <v/>
      </c>
      <c r="V143" s="88" t="str">
        <f t="shared" si="77"/>
        <v/>
      </c>
      <c r="W143" s="57" t="str">
        <f t="shared" si="78"/>
        <v/>
      </c>
      <c r="X143" s="91" t="str">
        <f t="shared" si="79"/>
        <v/>
      </c>
      <c r="Y143" s="58" t="str">
        <f t="shared" si="80"/>
        <v>No</v>
      </c>
      <c r="AA143" s="29" t="str">
        <f t="shared" si="81"/>
        <v/>
      </c>
      <c r="AB143" s="29" t="str">
        <f t="shared" si="82"/>
        <v/>
      </c>
      <c r="AC143" s="29" t="str">
        <f t="shared" si="83"/>
        <v/>
      </c>
      <c r="AE143" s="29" t="str">
        <f t="shared" si="84"/>
        <v>No</v>
      </c>
      <c r="AF143" s="29" t="str">
        <f t="shared" si="85"/>
        <v>No</v>
      </c>
      <c r="AG143" s="29" t="str">
        <f t="shared" si="86"/>
        <v>No</v>
      </c>
      <c r="AI143" s="33" t="str">
        <f>IF(C143="Yes",IF(Indicators!E143&lt;&gt;"", Indicators!E143,""),"")</f>
        <v/>
      </c>
      <c r="AJ143" s="33" t="str">
        <f t="shared" si="87"/>
        <v/>
      </c>
      <c r="AK143" s="62" t="str">
        <f>IF(Parameters!B$5="Percentile", IF(AJ143&lt;Parameters!C$5, "Y", "N"), IF(AI143&lt;Parameters!C$5, "Y", "N"))</f>
        <v>N</v>
      </c>
      <c r="AL143" s="33" t="str">
        <f>IF(C143="Yes", IF(Indicators!W143&lt;&gt;"", Indicators!W143, ""),"")</f>
        <v/>
      </c>
      <c r="AM143" s="33" t="str">
        <f t="shared" si="88"/>
        <v/>
      </c>
      <c r="AN143" s="33" t="str">
        <f>IF(AL143&lt;&gt;"", IF(Parameters!B$6="Percentile", IF(AM143&lt;Parameters!C$6, "Y", "N"), IF(AL143&lt;Parameters!C$6, "Y", "N")),"")</f>
        <v/>
      </c>
      <c r="AO143" s="47" t="str">
        <f t="shared" si="89"/>
        <v>N</v>
      </c>
      <c r="AQ143" s="33" t="str">
        <f>IF(C143="Yes", IF(Indicators!N143&lt;&gt;"", Indicators!N143,""),"")</f>
        <v/>
      </c>
      <c r="AR143" s="33" t="str">
        <f t="shared" si="90"/>
        <v/>
      </c>
      <c r="AS143" s="48" t="str">
        <f>IF(Parameters!B$7="Percentile", IF(AR143&lt;Parameters!C$7, "Y", "N"), IF(AQ143&lt;Parameters!C$7, "Y", "N"))</f>
        <v>N</v>
      </c>
      <c r="AU143" s="33" t="str">
        <f>IF(C143="Yes", IF(Indicators!X143&lt;&gt;"", Indicators!X143,""),"")</f>
        <v/>
      </c>
      <c r="AV143" s="33" t="str">
        <f t="shared" si="91"/>
        <v/>
      </c>
      <c r="AW143" s="48" t="str">
        <f>IF(Parameters!B$8="Percentile", IF(AV143&lt;Parameters!C$8, "Y", "N"), IF(AU143&gt;Parameters!C$8, "Y", "N"))</f>
        <v>N</v>
      </c>
      <c r="AY143" s="71" t="str">
        <f>IF(Indicators!F143&lt;&gt;"", IF(Indicators!F143&lt;Parameters!F$5, "Y", "N"), "")</f>
        <v/>
      </c>
      <c r="AZ143" s="71" t="str">
        <f>IF(Indicators!G143&lt;&gt;"", IF(Indicators!G143&lt;Parameters!G$5, "Y", "N"), "")</f>
        <v/>
      </c>
      <c r="BA143" s="71" t="str">
        <f>IF(Indicators!H143&lt;&gt;"", IF(Indicators!H143&lt;Parameters!H$5, "Y", "N"), "")</f>
        <v/>
      </c>
      <c r="BB143" s="71" t="str">
        <f>IF(Indicators!I143&lt;&gt;"", IF(Indicators!I143&lt;Parameters!I$5, "Y", "N"), "")</f>
        <v/>
      </c>
      <c r="BC143" s="71" t="str">
        <f>IF(Indicators!J143&lt;&gt;"", IF(Indicators!J143&lt;Parameters!J$5, "Y", "N"), "")</f>
        <v/>
      </c>
      <c r="BD143" s="71" t="str">
        <f>IF(Indicators!K143&lt;&gt;"", IF(Indicators!K143&lt;Parameters!K$5, "Y", "N"), "")</f>
        <v/>
      </c>
      <c r="BE143" s="71" t="str">
        <f>IF(Indicators!L143&lt;&gt;"", IF(Indicators!L143&lt;Parameters!L$5, "Y", "N"), "")</f>
        <v/>
      </c>
      <c r="BF143" s="71" t="str">
        <f>IF(Indicators!M143&lt;&gt;"", IF(Indicators!M143&lt;Parameters!M$5, "Y", "N"), "")</f>
        <v/>
      </c>
      <c r="BG143" s="29" t="str">
        <f>IF(Indicators!Q143&lt;&gt;"", IF(Indicators!Q143&lt;Parameters!H$6, "Y", "N"), "")</f>
        <v/>
      </c>
      <c r="BH143" s="29">
        <f t="shared" si="92"/>
        <v>0</v>
      </c>
      <c r="BI143" s="47" t="str">
        <f>IF(K143="No",IF(BH143&gt;=Parameters!C$12, "Y", "N"), "")</f>
        <v>N</v>
      </c>
      <c r="BK143" s="78" t="str">
        <f>IF(AND($BI143="Y", Indicators!O143&lt;&gt;""), _xlfn.PERCENTRANK.EXC(Indicators!O$2:O$210, Indicators!O143)*100, "")</f>
        <v/>
      </c>
      <c r="BL143" s="78" t="str">
        <f>IF(AND($BI143="Y", Indicators!P143&lt;&gt;""), _xlfn.PERCENTRANK.EXC(Indicators!P$2:P$210, Indicators!P143)*100, "")</f>
        <v/>
      </c>
      <c r="BM143" s="78" t="str">
        <f>IF(AND($BI143="Y", Indicators!Q143&lt;&gt;""), _xlfn.PERCENTRANK.EXC(Indicators!Q$2:Q$210, Indicators!Q143)*100, "")</f>
        <v/>
      </c>
      <c r="BN143" s="78" t="str">
        <f>IF(AND($BI143="Y", Indicators!R143&lt;&gt;""), _xlfn.PERCENTRANK.EXC(Indicators!R$2:R$210, Indicators!R143)*100, "")</f>
        <v/>
      </c>
      <c r="BO143" s="78" t="str">
        <f>IF(AND($BI143="Y", Indicators!S143&lt;&gt;""), _xlfn.PERCENTRANK.EXC(Indicators!S$2:S$210, Indicators!S143)*100, "")</f>
        <v/>
      </c>
      <c r="BP143" s="78" t="str">
        <f>IF(AND($BI143="Y", Indicators!T143&lt;&gt;""), _xlfn.PERCENTRANK.EXC(Indicators!T$2:T$210, Indicators!T143)*100, "")</f>
        <v/>
      </c>
      <c r="BQ143" s="78" t="str">
        <f>IF(AND($BI143="Y", Indicators!U143&lt;&gt;""), _xlfn.PERCENTRANK.EXC(Indicators!U$2:U$210, Indicators!U143)*100, "")</f>
        <v/>
      </c>
      <c r="BR143" s="78" t="str">
        <f>IF(AND($BI143="Y", Indicators!V143&lt;&gt;""), _xlfn.PERCENTRANK.EXC(Indicators!V$2:V$210, Indicators!V143)*100, "")</f>
        <v/>
      </c>
      <c r="BS143" s="81" t="str">
        <f t="shared" si="93"/>
        <v/>
      </c>
      <c r="BT143" s="84" t="str">
        <f>IF(BI143="Y", IF(BS143&gt;=Parameters!C$13, "Y", "N"), "")</f>
        <v/>
      </c>
      <c r="BU143" s="29"/>
      <c r="BV143" s="33" t="str">
        <f>IF(BT143="Y", Indicators!X143, "")</f>
        <v/>
      </c>
      <c r="BW143" s="47" t="str">
        <f>IF(BV143&lt;&gt;"", IF(BV143&gt;Parameters!C$14,"Y", "N"), "")</f>
        <v/>
      </c>
      <c r="BY143" s="72" t="str">
        <f>IF(Indicators!F143&lt;&gt;"", IF(Indicators!F143&lt;Parameters!F$18, "Y", "N"), "")</f>
        <v/>
      </c>
      <c r="BZ143" s="72" t="str">
        <f>IF(Indicators!G143&lt;&gt;"", IF(Indicators!G143&lt;Parameters!G$18, "Y", "N"), "")</f>
        <v/>
      </c>
      <c r="CA143" s="72" t="str">
        <f>IF(Indicators!H143&lt;&gt;"", IF(Indicators!H143&lt;Parameters!H$18, "Y", "N"), "")</f>
        <v/>
      </c>
      <c r="CB143" s="72" t="str">
        <f>IF(Indicators!I143&lt;&gt;"", IF(Indicators!I143&lt;Parameters!I$18, "Y", "N"), "")</f>
        <v/>
      </c>
      <c r="CC143" s="72" t="str">
        <f>IF(Indicators!J143&lt;&gt;"", IF(Indicators!J143&lt;Parameters!J$18, "Y", "N"), "")</f>
        <v/>
      </c>
      <c r="CD143" s="72" t="str">
        <f>IF(Indicators!K143&lt;&gt;"", IF(Indicators!K143&lt;Parameters!K$18, "Y", "N"), "")</f>
        <v/>
      </c>
      <c r="CE143" s="72" t="str">
        <f>IF(Indicators!L143&lt;&gt;"", IF(Indicators!L143&lt;Parameters!L$18, "Y", "N"), "")</f>
        <v/>
      </c>
      <c r="CF143" s="72" t="str">
        <f>IF(Indicators!M143&lt;&gt;"", IF(Indicators!M143&lt;Parameters!M$18, "Y", "N"), "")</f>
        <v/>
      </c>
      <c r="CG143" s="29" t="str">
        <f>IF(Indicators!Q143&lt;&gt;"", IF(Indicators!Q143&lt;Parameters!H$19, "Y", "N"), "")</f>
        <v/>
      </c>
      <c r="CH143" s="29">
        <f t="shared" si="94"/>
        <v>0</v>
      </c>
      <c r="CI143" s="47" t="str">
        <f>IF(AND(K143="No",R143="No"),IF(CH143&gt;=Parameters!C$18, "Y", "N"), "")</f>
        <v>N</v>
      </c>
      <c r="CJ143" s="29"/>
      <c r="CK143" s="29" t="str">
        <f>IF(AND($CI143="Y", Indicators!O143&lt;&gt;""), IF(Indicators!O143&lt;Parameters!F$20, "Y", "N"),"")</f>
        <v/>
      </c>
      <c r="CL143" s="29" t="str">
        <f>IF(AND($CI143="Y", Indicators!P143&lt;&gt;""), IF(Indicators!P143&lt;Parameters!G$20, "Y", "N"),"")</f>
        <v/>
      </c>
      <c r="CM143" s="29" t="str">
        <f>IF(AND($CI143="Y", Indicators!Q143&lt;&gt;""), IF(Indicators!Q143&lt;Parameters!H$20, "Y", "N"),"")</f>
        <v/>
      </c>
      <c r="CN143" s="29" t="str">
        <f>IF(AND($CI143="Y", Indicators!R143&lt;&gt;""), IF(Indicators!R143&lt;Parameters!I$20, "Y", "N"),"")</f>
        <v/>
      </c>
      <c r="CO143" s="29" t="str">
        <f>IF(AND($CI143="Y", Indicators!S143&lt;&gt;""), IF(Indicators!S143&lt;Parameters!J$20, "Y", "N"),"")</f>
        <v/>
      </c>
      <c r="CP143" s="29" t="str">
        <f>IF(AND($CI143="Y", Indicators!T143&lt;&gt;""), IF(Indicators!T143&lt;Parameters!K$20, "Y", "N"),"")</f>
        <v/>
      </c>
      <c r="CQ143" s="29" t="str">
        <f>IF(AND($CI143="Y", Indicators!U143&lt;&gt;""), IF(Indicators!U143&lt;Parameters!L$20, "Y", "N"),"")</f>
        <v/>
      </c>
      <c r="CR143" s="29" t="str">
        <f>IF(AND($CI143="Y", Indicators!V143&lt;&gt;""), IF(Indicators!V143&lt;Parameters!M$20, "Y", "N"),"")</f>
        <v/>
      </c>
      <c r="CS143" s="81" t="str">
        <f t="shared" si="95"/>
        <v/>
      </c>
      <c r="CT143" s="84" t="str">
        <f>IF(CI143="Y", IF(CS143&gt;=Parameters!C$19, "Y", "N"), "")</f>
        <v/>
      </c>
      <c r="CU143" s="29" t="str">
        <f>IF($H143="Yes",#REF!, "")</f>
        <v/>
      </c>
      <c r="CV143" s="78" t="str">
        <f>IF(CT143="Y", Indicators!X143, "")</f>
        <v/>
      </c>
      <c r="CW143" s="34" t="str">
        <f>IF(CV143&lt;&gt;"",IF(CV143&gt;Parameters!C162,"Y","N"), "")</f>
        <v/>
      </c>
      <c r="CY143" s="33" t="str">
        <f>IF($K143="Yes", IF(Indicators!F143&lt;&gt;"", Indicators!F143, ""), "")</f>
        <v/>
      </c>
      <c r="CZ143" s="33" t="str">
        <f>IF($K143="Yes", IF(Indicators!G143&lt;&gt;"", Indicators!G143, ""), "")</f>
        <v/>
      </c>
      <c r="DA143" s="33" t="str">
        <f>IF($K143="Yes", IF(Indicators!H143&lt;&gt;"", Indicators!H143, ""), "")</f>
        <v/>
      </c>
      <c r="DB143" s="33" t="str">
        <f>IF($K143="Yes", IF(Indicators!I143&lt;&gt;"", Indicators!I143, ""), "")</f>
        <v/>
      </c>
      <c r="DC143" s="33" t="str">
        <f>IF($K143="Yes", IF(Indicators!J143&lt;&gt;"", Indicators!J143, ""), "")</f>
        <v/>
      </c>
      <c r="DD143" s="33" t="str">
        <f>IF($K143="Yes", IF(Indicators!K143&lt;&gt;"", Indicators!K143, ""), "")</f>
        <v/>
      </c>
      <c r="DE143" s="33" t="str">
        <f>IF($K143="Yes", IF(Indicators!L143&lt;&gt;"", Indicators!L143, ""), "")</f>
        <v/>
      </c>
      <c r="DF143" s="33" t="str">
        <f>IF($K143="Yes", IF(Indicators!M143&lt;&gt;"", Indicators!M143, ""), "")</f>
        <v/>
      </c>
      <c r="DH143" s="33" t="str">
        <f>IF($K143="Yes", IF(Indicators!W143&lt;&gt;"", Indicators!W143, ""), "")</f>
        <v/>
      </c>
      <c r="DJ143" s="33" t="str">
        <f>IF($K143="Yes", IF(Indicators!O143&lt;&gt;"", Indicators!O143, ""), "")</f>
        <v/>
      </c>
      <c r="DK143" s="33" t="str">
        <f>IF($K143="Yes", IF(Indicators!P143&lt;&gt;"", Indicators!P143, ""), "")</f>
        <v/>
      </c>
      <c r="DL143" s="33" t="str">
        <f>IF($K143="Yes", IF(Indicators!Q143&lt;&gt;"", Indicators!Q143, ""), "")</f>
        <v/>
      </c>
      <c r="DM143" s="33" t="str">
        <f>IF($K143="Yes", IF(Indicators!R143&lt;&gt;"", Indicators!R143, ""), "")</f>
        <v/>
      </c>
      <c r="DN143" s="33" t="str">
        <f>IF($K143="Yes", IF(Indicators!S143&lt;&gt;"", Indicators!S143, ""), "")</f>
        <v/>
      </c>
      <c r="DO143" s="33" t="str">
        <f>IF($K143="Yes", IF(Indicators!T143&lt;&gt;"", Indicators!T143, ""), "")</f>
        <v/>
      </c>
      <c r="DP143" s="33" t="str">
        <f>IF($K143="Yes", IF(Indicators!U143&lt;&gt;"", Indicators!U143, ""), "")</f>
        <v/>
      </c>
      <c r="DQ143" s="33" t="str">
        <f>IF($K143="Yes", IF(Indicators!V143&lt;&gt;"", Indicators!V143, ""), "")</f>
        <v/>
      </c>
      <c r="DS143" s="29" t="str">
        <f>IF($K143="Yes", IF(Indicators!X143&lt;&gt;"", Indicators!X143, ""), "")</f>
        <v/>
      </c>
    </row>
    <row r="144" spans="1:123" x14ac:dyDescent="0.25">
      <c r="A144" s="56" t="str">
        <f>Indicators!A144</f>
        <v>District1033</v>
      </c>
      <c r="B144" s="56" t="str">
        <f>Indicators!B144</f>
        <v>School 3</v>
      </c>
      <c r="C144" s="57" t="str">
        <f>Indicators!D144</f>
        <v>Yes</v>
      </c>
      <c r="D144" s="64">
        <f>IF(AK144="Y", IF(Parameters!B$5="Percentile", Identification!AJ144,Identification!AI144), "")</f>
        <v>39.447236199999999</v>
      </c>
      <c r="E144" s="64" t="str">
        <f>IF(AN144="Y", IF(Parameters!B$6="Percentile", AM144, AL144), "")</f>
        <v/>
      </c>
      <c r="F144" s="57" t="str">
        <f t="shared" si="64"/>
        <v>Y</v>
      </c>
      <c r="G144" s="64" t="str">
        <f>IF(AND(F144="Y", AS144="Y"), IF(Parameters!B$7="Percentile", AR144,AQ144), "")</f>
        <v/>
      </c>
      <c r="H144" s="57" t="str">
        <f t="shared" si="65"/>
        <v>N</v>
      </c>
      <c r="I144" s="64" t="str">
        <f>IF(AND(H144="Y", AW144="Y"), IF(Parameters!B$7="Percentile", AV144,AU144), "")</f>
        <v/>
      </c>
      <c r="J144" s="65" t="str">
        <f t="shared" si="66"/>
        <v/>
      </c>
      <c r="K144" s="57" t="str">
        <f t="shared" si="67"/>
        <v>No</v>
      </c>
      <c r="L144" s="87">
        <f t="shared" si="68"/>
        <v>2</v>
      </c>
      <c r="M144" s="57" t="str">
        <f>Identification!BI144</f>
        <v>Y</v>
      </c>
      <c r="N144" s="87" t="str">
        <f t="shared" si="69"/>
        <v/>
      </c>
      <c r="O144" s="88" t="str">
        <f t="shared" si="70"/>
        <v>N</v>
      </c>
      <c r="P144" s="57" t="str">
        <f t="shared" si="71"/>
        <v/>
      </c>
      <c r="Q144" s="57" t="str">
        <f t="shared" si="72"/>
        <v/>
      </c>
      <c r="R144" s="57" t="str">
        <f t="shared" si="73"/>
        <v>No</v>
      </c>
      <c r="S144" s="57">
        <f t="shared" si="74"/>
        <v>2</v>
      </c>
      <c r="T144" s="57" t="str">
        <f t="shared" si="75"/>
        <v>Y</v>
      </c>
      <c r="U144" s="57" t="str">
        <f t="shared" si="76"/>
        <v/>
      </c>
      <c r="V144" s="88" t="str">
        <f t="shared" si="77"/>
        <v>N</v>
      </c>
      <c r="W144" s="57" t="str">
        <f t="shared" si="78"/>
        <v/>
      </c>
      <c r="X144" s="91" t="str">
        <f t="shared" si="79"/>
        <v/>
      </c>
      <c r="Y144" s="58" t="str">
        <f t="shared" si="80"/>
        <v>No</v>
      </c>
      <c r="AA144" s="29" t="str">
        <f t="shared" si="81"/>
        <v>No</v>
      </c>
      <c r="AB144" s="29" t="str">
        <f t="shared" si="82"/>
        <v>No</v>
      </c>
      <c r="AC144" s="29" t="str">
        <f t="shared" si="83"/>
        <v>No</v>
      </c>
      <c r="AE144" s="29" t="str">
        <f t="shared" si="84"/>
        <v/>
      </c>
      <c r="AF144" s="29" t="str">
        <f t="shared" si="85"/>
        <v/>
      </c>
      <c r="AG144" s="29" t="str">
        <f t="shared" si="86"/>
        <v/>
      </c>
      <c r="AI144" s="33">
        <f>IF(C144="Yes",IF(Indicators!E144&lt;&gt;"", Indicators!E144,""),"")</f>
        <v>39.447236199999999</v>
      </c>
      <c r="AJ144" s="33">
        <f t="shared" si="87"/>
        <v>33.300000000000004</v>
      </c>
      <c r="AK144" s="62" t="str">
        <f>IF(Parameters!B$5="Percentile", IF(AJ144&lt;Parameters!C$5, "Y", "N"), IF(AI144&lt;Parameters!C$5, "Y", "N"))</f>
        <v>Y</v>
      </c>
      <c r="AL144" s="33" t="str">
        <f>IF(C144="Yes", IF(Indicators!W144&lt;&gt;"", Indicators!W144, ""),"")</f>
        <v/>
      </c>
      <c r="AM144" s="33" t="str">
        <f t="shared" si="88"/>
        <v/>
      </c>
      <c r="AN144" s="33" t="str">
        <f>IF(AL144&lt;&gt;"", IF(Parameters!B$6="Percentile", IF(AM144&lt;Parameters!C$6, "Y", "N"), IF(AL144&lt;Parameters!C$6, "Y", "N")),"")</f>
        <v/>
      </c>
      <c r="AO144" s="47" t="str">
        <f t="shared" si="89"/>
        <v>Y</v>
      </c>
      <c r="AQ144" s="33">
        <f>IF(C144="Yes", IF(Indicators!N144&lt;&gt;"", Indicators!N144,""),"")</f>
        <v>111.5517241</v>
      </c>
      <c r="AR144" s="33">
        <f t="shared" si="90"/>
        <v>50.6</v>
      </c>
      <c r="AS144" s="48" t="str">
        <f>IF(Parameters!B$7="Percentile", IF(AR144&lt;Parameters!C$7, "Y", "N"), IF(AQ144&lt;Parameters!C$7, "Y", "N"))</f>
        <v>N</v>
      </c>
      <c r="AU144" s="33">
        <f>IF(C144="Yes", IF(Indicators!X144&lt;&gt;"", Indicators!X144,""),"")</f>
        <v>14.89</v>
      </c>
      <c r="AV144" s="33">
        <f t="shared" si="91"/>
        <v>43.7</v>
      </c>
      <c r="AW144" s="48" t="str">
        <f>IF(Parameters!B$8="Percentile", IF(AV144&lt;Parameters!C$8, "Y", "N"), IF(AU144&gt;Parameters!C$8, "Y", "N"))</f>
        <v>N</v>
      </c>
      <c r="AY144" s="71" t="str">
        <f>IF(Indicators!F144&lt;&gt;"", IF(Indicators!F144&lt;Parameters!F$5, "Y", "N"), "")</f>
        <v>N</v>
      </c>
      <c r="AZ144" s="71" t="str">
        <f>IF(Indicators!G144&lt;&gt;"", IF(Indicators!G144&lt;Parameters!G$5, "Y", "N"), "")</f>
        <v>Y</v>
      </c>
      <c r="BA144" s="71" t="str">
        <f>IF(Indicators!H144&lt;&gt;"", IF(Indicators!H144&lt;Parameters!H$5, "Y", "N"), "")</f>
        <v/>
      </c>
      <c r="BB144" s="71" t="str">
        <f>IF(Indicators!I144&lt;&gt;"", IF(Indicators!I144&lt;Parameters!I$5, "Y", "N"), "")</f>
        <v/>
      </c>
      <c r="BC144" s="71" t="str">
        <f>IF(Indicators!J144&lt;&gt;"", IF(Indicators!J144&lt;Parameters!J$5, "Y", "N"), "")</f>
        <v/>
      </c>
      <c r="BD144" s="71" t="str">
        <f>IF(Indicators!K144&lt;&gt;"", IF(Indicators!K144&lt;Parameters!K$5, "Y", "N"), "")</f>
        <v/>
      </c>
      <c r="BE144" s="71" t="str">
        <f>IF(Indicators!L144&lt;&gt;"", IF(Indicators!L144&lt;Parameters!L$5, "Y", "N"), "")</f>
        <v/>
      </c>
      <c r="BF144" s="71" t="str">
        <f>IF(Indicators!M144&lt;&gt;"", IF(Indicators!M144&lt;Parameters!M$5, "Y", "N"), "")</f>
        <v>Y</v>
      </c>
      <c r="BG144" s="29" t="str">
        <f>IF(Indicators!Q144&lt;&gt;"", IF(Indicators!Q144&lt;Parameters!H$6, "Y", "N"), "")</f>
        <v/>
      </c>
      <c r="BH144" s="29">
        <f t="shared" si="92"/>
        <v>2</v>
      </c>
      <c r="BI144" s="47" t="str">
        <f>IF(K144="No",IF(BH144&gt;=Parameters!C$12, "Y", "N"), "")</f>
        <v>Y</v>
      </c>
      <c r="BK144" s="78">
        <f>IF(AND($BI144="Y", Indicators!O144&lt;&gt;""), _xlfn.PERCENTRANK.EXC(Indicators!O$2:O$210, Indicators!O144)*100, "")</f>
        <v>70.8</v>
      </c>
      <c r="BL144" s="78">
        <f>IF(AND($BI144="Y", Indicators!P144&lt;&gt;""), _xlfn.PERCENTRANK.EXC(Indicators!P$2:P$210, Indicators!P144)*100, "")</f>
        <v>41.6</v>
      </c>
      <c r="BM144" s="78" t="str">
        <f>IF(AND($BI144="Y", Indicators!Q144&lt;&gt;""), _xlfn.PERCENTRANK.EXC(Indicators!Q$2:Q$210, Indicators!Q144)*100, "")</f>
        <v/>
      </c>
      <c r="BN144" s="78" t="str">
        <f>IF(AND($BI144="Y", Indicators!R144&lt;&gt;""), _xlfn.PERCENTRANK.EXC(Indicators!R$2:R$210, Indicators!R144)*100, "")</f>
        <v/>
      </c>
      <c r="BO144" s="78" t="str">
        <f>IF(AND($BI144="Y", Indicators!S144&lt;&gt;""), _xlfn.PERCENTRANK.EXC(Indicators!S$2:S$210, Indicators!S144)*100, "")</f>
        <v/>
      </c>
      <c r="BP144" s="78" t="str">
        <f>IF(AND($BI144="Y", Indicators!T144&lt;&gt;""), _xlfn.PERCENTRANK.EXC(Indicators!T$2:T$210, Indicators!T144)*100, "")</f>
        <v/>
      </c>
      <c r="BQ144" s="78" t="str">
        <f>IF(AND($BI144="Y", Indicators!U144&lt;&gt;""), _xlfn.PERCENTRANK.EXC(Indicators!U$2:U$210, Indicators!U144)*100, "")</f>
        <v/>
      </c>
      <c r="BR144" s="78">
        <f>IF(AND($BI144="Y", Indicators!V144&lt;&gt;""), _xlfn.PERCENTRANK.EXC(Indicators!V$2:V$210, Indicators!V144)*100, "")</f>
        <v>47.199999999999996</v>
      </c>
      <c r="BS144" s="81">
        <f t="shared" si="93"/>
        <v>0</v>
      </c>
      <c r="BT144" s="84" t="str">
        <f>IF(BI144="Y", IF(BS144&gt;=Parameters!C$13, "Y", "N"), "")</f>
        <v>N</v>
      </c>
      <c r="BU144" s="29"/>
      <c r="BV144" s="33" t="str">
        <f>IF(BT144="Y", Indicators!X144, "")</f>
        <v/>
      </c>
      <c r="BW144" s="47" t="str">
        <f>IF(BV144&lt;&gt;"", IF(BV144&gt;Parameters!C$14,"Y", "N"), "")</f>
        <v/>
      </c>
      <c r="BY144" s="72" t="str">
        <f>IF(Indicators!F144&lt;&gt;"", IF(Indicators!F144&lt;Parameters!F$18, "Y", "N"), "")</f>
        <v>N</v>
      </c>
      <c r="BZ144" s="72" t="str">
        <f>IF(Indicators!G144&lt;&gt;"", IF(Indicators!G144&lt;Parameters!G$18, "Y", "N"), "")</f>
        <v>Y</v>
      </c>
      <c r="CA144" s="72" t="str">
        <f>IF(Indicators!H144&lt;&gt;"", IF(Indicators!H144&lt;Parameters!H$18, "Y", "N"), "")</f>
        <v/>
      </c>
      <c r="CB144" s="72" t="str">
        <f>IF(Indicators!I144&lt;&gt;"", IF(Indicators!I144&lt;Parameters!I$18, "Y", "N"), "")</f>
        <v/>
      </c>
      <c r="CC144" s="72" t="str">
        <f>IF(Indicators!J144&lt;&gt;"", IF(Indicators!J144&lt;Parameters!J$18, "Y", "N"), "")</f>
        <v/>
      </c>
      <c r="CD144" s="72" t="str">
        <f>IF(Indicators!K144&lt;&gt;"", IF(Indicators!K144&lt;Parameters!K$18, "Y", "N"), "")</f>
        <v/>
      </c>
      <c r="CE144" s="72" t="str">
        <f>IF(Indicators!L144&lt;&gt;"", IF(Indicators!L144&lt;Parameters!L$18, "Y", "N"), "")</f>
        <v/>
      </c>
      <c r="CF144" s="72" t="str">
        <f>IF(Indicators!M144&lt;&gt;"", IF(Indicators!M144&lt;Parameters!M$18, "Y", "N"), "")</f>
        <v>Y</v>
      </c>
      <c r="CG144" s="29" t="str">
        <f>IF(Indicators!Q144&lt;&gt;"", IF(Indicators!Q144&lt;Parameters!H$19, "Y", "N"), "")</f>
        <v/>
      </c>
      <c r="CH144" s="29">
        <f t="shared" si="94"/>
        <v>2</v>
      </c>
      <c r="CI144" s="47" t="str">
        <f>IF(AND(K144="No",R144="No"),IF(CH144&gt;=Parameters!C$18, "Y", "N"), "")</f>
        <v>Y</v>
      </c>
      <c r="CJ144" s="29"/>
      <c r="CK144" s="29" t="str">
        <f>IF(AND($CI144="Y", Indicators!O144&lt;&gt;""), IF(Indicators!O144&lt;Parameters!F$20, "Y", "N"),"")</f>
        <v>N</v>
      </c>
      <c r="CL144" s="29" t="str">
        <f>IF(AND($CI144="Y", Indicators!P144&lt;&gt;""), IF(Indicators!P144&lt;Parameters!G$20, "Y", "N"),"")</f>
        <v>Y</v>
      </c>
      <c r="CM144" s="29" t="str">
        <f>IF(AND($CI144="Y", Indicators!Q144&lt;&gt;""), IF(Indicators!Q144&lt;Parameters!H$20, "Y", "N"),"")</f>
        <v/>
      </c>
      <c r="CN144" s="29" t="str">
        <f>IF(AND($CI144="Y", Indicators!R144&lt;&gt;""), IF(Indicators!R144&lt;Parameters!I$20, "Y", "N"),"")</f>
        <v/>
      </c>
      <c r="CO144" s="29" t="str">
        <f>IF(AND($CI144="Y", Indicators!S144&lt;&gt;""), IF(Indicators!S144&lt;Parameters!J$20, "Y", "N"),"")</f>
        <v/>
      </c>
      <c r="CP144" s="29" t="str">
        <f>IF(AND($CI144="Y", Indicators!T144&lt;&gt;""), IF(Indicators!T144&lt;Parameters!K$20, "Y", "N"),"")</f>
        <v/>
      </c>
      <c r="CQ144" s="29" t="str">
        <f>IF(AND($CI144="Y", Indicators!U144&lt;&gt;""), IF(Indicators!U144&lt;Parameters!L$20, "Y", "N"),"")</f>
        <v/>
      </c>
      <c r="CR144" s="29" t="str">
        <f>IF(AND($CI144="Y", Indicators!V144&lt;&gt;""), IF(Indicators!V144&lt;Parameters!M$20, "Y", "N"),"")</f>
        <v>N</v>
      </c>
      <c r="CS144" s="81">
        <f t="shared" si="95"/>
        <v>1</v>
      </c>
      <c r="CT144" s="84" t="str">
        <f>IF(CI144="Y", IF(CS144&gt;=Parameters!C$19, "Y", "N"), "")</f>
        <v>N</v>
      </c>
      <c r="CU144" s="29" t="str">
        <f>IF($H144="Yes",#REF!, "")</f>
        <v/>
      </c>
      <c r="CV144" s="78" t="str">
        <f>IF(CT144="Y", Indicators!X144, "")</f>
        <v/>
      </c>
      <c r="CW144" s="34" t="str">
        <f>IF(CV144&lt;&gt;"",IF(CV144&gt;Parameters!C163,"Y","N"), "")</f>
        <v/>
      </c>
      <c r="CY144" s="33" t="str">
        <f>IF($K144="Yes", IF(Indicators!F144&lt;&gt;"", Indicators!F144, ""), "")</f>
        <v/>
      </c>
      <c r="CZ144" s="33" t="str">
        <f>IF($K144="Yes", IF(Indicators!G144&lt;&gt;"", Indicators!G144, ""), "")</f>
        <v/>
      </c>
      <c r="DA144" s="33" t="str">
        <f>IF($K144="Yes", IF(Indicators!H144&lt;&gt;"", Indicators!H144, ""), "")</f>
        <v/>
      </c>
      <c r="DB144" s="33" t="str">
        <f>IF($K144="Yes", IF(Indicators!I144&lt;&gt;"", Indicators!I144, ""), "")</f>
        <v/>
      </c>
      <c r="DC144" s="33" t="str">
        <f>IF($K144="Yes", IF(Indicators!J144&lt;&gt;"", Indicators!J144, ""), "")</f>
        <v/>
      </c>
      <c r="DD144" s="33" t="str">
        <f>IF($K144="Yes", IF(Indicators!K144&lt;&gt;"", Indicators!K144, ""), "")</f>
        <v/>
      </c>
      <c r="DE144" s="33" t="str">
        <f>IF($K144="Yes", IF(Indicators!L144&lt;&gt;"", Indicators!L144, ""), "")</f>
        <v/>
      </c>
      <c r="DF144" s="33" t="str">
        <f>IF($K144="Yes", IF(Indicators!M144&lt;&gt;"", Indicators!M144, ""), "")</f>
        <v/>
      </c>
      <c r="DH144" s="33" t="str">
        <f>IF($K144="Yes", IF(Indicators!W144&lt;&gt;"", Indicators!W144, ""), "")</f>
        <v/>
      </c>
      <c r="DJ144" s="33" t="str">
        <f>IF($K144="Yes", IF(Indicators!O144&lt;&gt;"", Indicators!O144, ""), "")</f>
        <v/>
      </c>
      <c r="DK144" s="33" t="str">
        <f>IF($K144="Yes", IF(Indicators!P144&lt;&gt;"", Indicators!P144, ""), "")</f>
        <v/>
      </c>
      <c r="DL144" s="33" t="str">
        <f>IF($K144="Yes", IF(Indicators!Q144&lt;&gt;"", Indicators!Q144, ""), "")</f>
        <v/>
      </c>
      <c r="DM144" s="33" t="str">
        <f>IF($K144="Yes", IF(Indicators!R144&lt;&gt;"", Indicators!R144, ""), "")</f>
        <v/>
      </c>
      <c r="DN144" s="33" t="str">
        <f>IF($K144="Yes", IF(Indicators!S144&lt;&gt;"", Indicators!S144, ""), "")</f>
        <v/>
      </c>
      <c r="DO144" s="33" t="str">
        <f>IF($K144="Yes", IF(Indicators!T144&lt;&gt;"", Indicators!T144, ""), "")</f>
        <v/>
      </c>
      <c r="DP144" s="33" t="str">
        <f>IF($K144="Yes", IF(Indicators!U144&lt;&gt;"", Indicators!U144, ""), "")</f>
        <v/>
      </c>
      <c r="DQ144" s="33" t="str">
        <f>IF($K144="Yes", IF(Indicators!V144&lt;&gt;"", Indicators!V144, ""), "")</f>
        <v/>
      </c>
      <c r="DS144" s="29" t="str">
        <f>IF($K144="Yes", IF(Indicators!X144&lt;&gt;"", Indicators!X144, ""), "")</f>
        <v/>
      </c>
    </row>
    <row r="145" spans="1:123" x14ac:dyDescent="0.25">
      <c r="A145" s="56" t="str">
        <f>Indicators!A145</f>
        <v>District1033</v>
      </c>
      <c r="B145" s="56" t="str">
        <f>Indicators!B145</f>
        <v>School 4</v>
      </c>
      <c r="C145" s="57" t="str">
        <f>Indicators!D145</f>
        <v>Yes</v>
      </c>
      <c r="D145" s="64">
        <f>IF(AK145="Y", IF(Parameters!B$5="Percentile", Identification!AJ145,Identification!AI145), "")</f>
        <v>41.935483900000001</v>
      </c>
      <c r="E145" s="64" t="str">
        <f>IF(AN145="Y", IF(Parameters!B$6="Percentile", AM145, AL145), "")</f>
        <v/>
      </c>
      <c r="F145" s="57" t="str">
        <f t="shared" si="64"/>
        <v>Y</v>
      </c>
      <c r="G145" s="64" t="str">
        <f>IF(AND(F145="Y", AS145="Y"), IF(Parameters!B$7="Percentile", AR145,AQ145), "")</f>
        <v/>
      </c>
      <c r="H145" s="57" t="str">
        <f t="shared" si="65"/>
        <v>N</v>
      </c>
      <c r="I145" s="64" t="str">
        <f>IF(AND(H145="Y", AW145="Y"), IF(Parameters!B$7="Percentile", AV145,AU145), "")</f>
        <v/>
      </c>
      <c r="J145" s="65" t="str">
        <f t="shared" si="66"/>
        <v/>
      </c>
      <c r="K145" s="57" t="str">
        <f t="shared" si="67"/>
        <v>No</v>
      </c>
      <c r="L145" s="87">
        <f t="shared" si="68"/>
        <v>4</v>
      </c>
      <c r="M145" s="57" t="str">
        <f>Identification!BI145</f>
        <v>Y</v>
      </c>
      <c r="N145" s="87" t="str">
        <f t="shared" si="69"/>
        <v/>
      </c>
      <c r="O145" s="88" t="str">
        <f t="shared" si="70"/>
        <v>N</v>
      </c>
      <c r="P145" s="57" t="str">
        <f t="shared" si="71"/>
        <v/>
      </c>
      <c r="Q145" s="57" t="str">
        <f t="shared" si="72"/>
        <v/>
      </c>
      <c r="R145" s="57" t="str">
        <f t="shared" si="73"/>
        <v>No</v>
      </c>
      <c r="S145" s="57">
        <f t="shared" si="74"/>
        <v>2</v>
      </c>
      <c r="T145" s="57" t="str">
        <f t="shared" si="75"/>
        <v>Y</v>
      </c>
      <c r="U145" s="57" t="str">
        <f t="shared" si="76"/>
        <v/>
      </c>
      <c r="V145" s="88" t="str">
        <f t="shared" si="77"/>
        <v>N</v>
      </c>
      <c r="W145" s="57" t="str">
        <f t="shared" si="78"/>
        <v/>
      </c>
      <c r="X145" s="91" t="str">
        <f t="shared" si="79"/>
        <v/>
      </c>
      <c r="Y145" s="58" t="str">
        <f t="shared" si="80"/>
        <v>No</v>
      </c>
      <c r="AA145" s="29" t="str">
        <f t="shared" si="81"/>
        <v>No</v>
      </c>
      <c r="AB145" s="29" t="str">
        <f t="shared" si="82"/>
        <v>No</v>
      </c>
      <c r="AC145" s="29" t="str">
        <f t="shared" si="83"/>
        <v>No</v>
      </c>
      <c r="AE145" s="29" t="str">
        <f t="shared" si="84"/>
        <v/>
      </c>
      <c r="AF145" s="29" t="str">
        <f t="shared" si="85"/>
        <v/>
      </c>
      <c r="AG145" s="29" t="str">
        <f t="shared" si="86"/>
        <v/>
      </c>
      <c r="AI145" s="33">
        <f>IF(C145="Yes",IF(Indicators!E145&lt;&gt;"", Indicators!E145,""),"")</f>
        <v>41.935483900000001</v>
      </c>
      <c r="AJ145" s="33">
        <f t="shared" si="87"/>
        <v>44.2</v>
      </c>
      <c r="AK145" s="62" t="str">
        <f>IF(Parameters!B$5="Percentile", IF(AJ145&lt;Parameters!C$5, "Y", "N"), IF(AI145&lt;Parameters!C$5, "Y", "N"))</f>
        <v>Y</v>
      </c>
      <c r="AL145" s="33" t="str">
        <f>IF(C145="Yes", IF(Indicators!W145&lt;&gt;"", Indicators!W145, ""),"")</f>
        <v/>
      </c>
      <c r="AM145" s="33" t="str">
        <f t="shared" si="88"/>
        <v/>
      </c>
      <c r="AN145" s="33" t="str">
        <f>IF(AL145&lt;&gt;"", IF(Parameters!B$6="Percentile", IF(AM145&lt;Parameters!C$6, "Y", "N"), IF(AL145&lt;Parameters!C$6, "Y", "N")),"")</f>
        <v/>
      </c>
      <c r="AO145" s="47" t="str">
        <f t="shared" si="89"/>
        <v>Y</v>
      </c>
      <c r="AQ145" s="33">
        <f>IF(C145="Yes", IF(Indicators!N145&lt;&gt;"", Indicators!N145,""),"")</f>
        <v>109.02578800000001</v>
      </c>
      <c r="AR145" s="33">
        <f t="shared" si="90"/>
        <v>45.800000000000004</v>
      </c>
      <c r="AS145" s="48" t="str">
        <f>IF(Parameters!B$7="Percentile", IF(AR145&lt;Parameters!C$7, "Y", "N"), IF(AQ145&lt;Parameters!C$7, "Y", "N"))</f>
        <v>N</v>
      </c>
      <c r="AU145" s="33">
        <f>IF(C145="Yes", IF(Indicators!X145&lt;&gt;"", Indicators!X145,""),"")</f>
        <v>19.05</v>
      </c>
      <c r="AV145" s="33">
        <f t="shared" si="91"/>
        <v>24.200000000000003</v>
      </c>
      <c r="AW145" s="48" t="str">
        <f>IF(Parameters!B$8="Percentile", IF(AV145&lt;Parameters!C$8, "Y", "N"), IF(AU145&gt;Parameters!C$8, "Y", "N"))</f>
        <v>N</v>
      </c>
      <c r="AY145" s="71" t="str">
        <f>IF(Indicators!F145&lt;&gt;"", IF(Indicators!F145&lt;Parameters!F$5, "Y", "N"), "")</f>
        <v>Y</v>
      </c>
      <c r="AZ145" s="71" t="str">
        <f>IF(Indicators!G145&lt;&gt;"", IF(Indicators!G145&lt;Parameters!G$5, "Y", "N"), "")</f>
        <v>Y</v>
      </c>
      <c r="BA145" s="71" t="str">
        <f>IF(Indicators!H145&lt;&gt;"", IF(Indicators!H145&lt;Parameters!H$5, "Y", "N"), "")</f>
        <v/>
      </c>
      <c r="BB145" s="71" t="str">
        <f>IF(Indicators!I145&lt;&gt;"", IF(Indicators!I145&lt;Parameters!I$5, "Y", "N"), "")</f>
        <v>Y</v>
      </c>
      <c r="BC145" s="71" t="str">
        <f>IF(Indicators!J145&lt;&gt;"", IF(Indicators!J145&lt;Parameters!J$5, "Y", "N"), "")</f>
        <v/>
      </c>
      <c r="BD145" s="71" t="str">
        <f>IF(Indicators!K145&lt;&gt;"", IF(Indicators!K145&lt;Parameters!K$5, "Y", "N"), "")</f>
        <v/>
      </c>
      <c r="BE145" s="71" t="str">
        <f>IF(Indicators!L145&lt;&gt;"", IF(Indicators!L145&lt;Parameters!L$5, "Y", "N"), "")</f>
        <v/>
      </c>
      <c r="BF145" s="71" t="str">
        <f>IF(Indicators!M145&lt;&gt;"", IF(Indicators!M145&lt;Parameters!M$5, "Y", "N"), "")</f>
        <v>Y</v>
      </c>
      <c r="BG145" s="29" t="str">
        <f>IF(Indicators!Q145&lt;&gt;"", IF(Indicators!Q145&lt;Parameters!H$6, "Y", "N"), "")</f>
        <v/>
      </c>
      <c r="BH145" s="29">
        <f t="shared" si="92"/>
        <v>4</v>
      </c>
      <c r="BI145" s="47" t="str">
        <f>IF(K145="No",IF(BH145&gt;=Parameters!C$12, "Y", "N"), "")</f>
        <v>Y</v>
      </c>
      <c r="BK145" s="78">
        <f>IF(AND($BI145="Y", Indicators!O145&lt;&gt;""), _xlfn.PERCENTRANK.EXC(Indicators!O$2:O$210, Indicators!O145)*100, "")</f>
        <v>59.3</v>
      </c>
      <c r="BL145" s="78">
        <f>IF(AND($BI145="Y", Indicators!P145&lt;&gt;""), _xlfn.PERCENTRANK.EXC(Indicators!P$2:P$210, Indicators!P145)*100, "")</f>
        <v>92.600000000000009</v>
      </c>
      <c r="BM145" s="78" t="str">
        <f>IF(AND($BI145="Y", Indicators!Q145&lt;&gt;""), _xlfn.PERCENTRANK.EXC(Indicators!Q$2:Q$210, Indicators!Q145)*100, "")</f>
        <v/>
      </c>
      <c r="BN145" s="78">
        <f>IF(AND($BI145="Y", Indicators!R145&lt;&gt;""), _xlfn.PERCENTRANK.EXC(Indicators!R$2:R$210, Indicators!R145)*100, "")</f>
        <v>50</v>
      </c>
      <c r="BO145" s="78" t="str">
        <f>IF(AND($BI145="Y", Indicators!S145&lt;&gt;""), _xlfn.PERCENTRANK.EXC(Indicators!S$2:S$210, Indicators!S145)*100, "")</f>
        <v/>
      </c>
      <c r="BP145" s="78" t="str">
        <f>IF(AND($BI145="Y", Indicators!T145&lt;&gt;""), _xlfn.PERCENTRANK.EXC(Indicators!T$2:T$210, Indicators!T145)*100, "")</f>
        <v/>
      </c>
      <c r="BQ145" s="78" t="str">
        <f>IF(AND($BI145="Y", Indicators!U145&lt;&gt;""), _xlfn.PERCENTRANK.EXC(Indicators!U$2:U$210, Indicators!U145)*100, "")</f>
        <v/>
      </c>
      <c r="BR145" s="78">
        <f>IF(AND($BI145="Y", Indicators!V145&lt;&gt;""), _xlfn.PERCENTRANK.EXC(Indicators!V$2:V$210, Indicators!V145)*100, "")</f>
        <v>52.2</v>
      </c>
      <c r="BS145" s="81">
        <f t="shared" si="93"/>
        <v>0</v>
      </c>
      <c r="BT145" s="84" t="str">
        <f>IF(BI145="Y", IF(BS145&gt;=Parameters!C$13, "Y", "N"), "")</f>
        <v>N</v>
      </c>
      <c r="BU145" s="29"/>
      <c r="BV145" s="33" t="str">
        <f>IF(BT145="Y", Indicators!X145, "")</f>
        <v/>
      </c>
      <c r="BW145" s="47" t="str">
        <f>IF(BV145&lt;&gt;"", IF(BV145&gt;Parameters!C$14,"Y", "N"), "")</f>
        <v/>
      </c>
      <c r="BY145" s="72" t="str">
        <f>IF(Indicators!F145&lt;&gt;"", IF(Indicators!F145&lt;Parameters!F$18, "Y", "N"), "")</f>
        <v>N</v>
      </c>
      <c r="BZ145" s="72" t="str">
        <f>IF(Indicators!G145&lt;&gt;"", IF(Indicators!G145&lt;Parameters!G$18, "Y", "N"), "")</f>
        <v>Y</v>
      </c>
      <c r="CA145" s="72" t="str">
        <f>IF(Indicators!H145&lt;&gt;"", IF(Indicators!H145&lt;Parameters!H$18, "Y", "N"), "")</f>
        <v/>
      </c>
      <c r="CB145" s="72" t="str">
        <f>IF(Indicators!I145&lt;&gt;"", IF(Indicators!I145&lt;Parameters!I$18, "Y", "N"), "")</f>
        <v>Y</v>
      </c>
      <c r="CC145" s="72" t="str">
        <f>IF(Indicators!J145&lt;&gt;"", IF(Indicators!J145&lt;Parameters!J$18, "Y", "N"), "")</f>
        <v/>
      </c>
      <c r="CD145" s="72" t="str">
        <f>IF(Indicators!K145&lt;&gt;"", IF(Indicators!K145&lt;Parameters!K$18, "Y", "N"), "")</f>
        <v/>
      </c>
      <c r="CE145" s="72" t="str">
        <f>IF(Indicators!L145&lt;&gt;"", IF(Indicators!L145&lt;Parameters!L$18, "Y", "N"), "")</f>
        <v/>
      </c>
      <c r="CF145" s="72" t="str">
        <f>IF(Indicators!M145&lt;&gt;"", IF(Indicators!M145&lt;Parameters!M$18, "Y", "N"), "")</f>
        <v>N</v>
      </c>
      <c r="CG145" s="29" t="str">
        <f>IF(Indicators!Q145&lt;&gt;"", IF(Indicators!Q145&lt;Parameters!H$19, "Y", "N"), "")</f>
        <v/>
      </c>
      <c r="CH145" s="29">
        <f t="shared" si="94"/>
        <v>2</v>
      </c>
      <c r="CI145" s="47" t="str">
        <f>IF(AND(K145="No",R145="No"),IF(CH145&gt;=Parameters!C$18, "Y", "N"), "")</f>
        <v>Y</v>
      </c>
      <c r="CJ145" s="29"/>
      <c r="CK145" s="29" t="str">
        <f>IF(AND($CI145="Y", Indicators!O145&lt;&gt;""), IF(Indicators!O145&lt;Parameters!F$20, "Y", "N"),"")</f>
        <v>N</v>
      </c>
      <c r="CL145" s="29" t="str">
        <f>IF(AND($CI145="Y", Indicators!P145&lt;&gt;""), IF(Indicators!P145&lt;Parameters!G$20, "Y", "N"),"")</f>
        <v>N</v>
      </c>
      <c r="CM145" s="29" t="str">
        <f>IF(AND($CI145="Y", Indicators!Q145&lt;&gt;""), IF(Indicators!Q145&lt;Parameters!H$20, "Y", "N"),"")</f>
        <v/>
      </c>
      <c r="CN145" s="29" t="str">
        <f>IF(AND($CI145="Y", Indicators!R145&lt;&gt;""), IF(Indicators!R145&lt;Parameters!I$20, "Y", "N"),"")</f>
        <v>N</v>
      </c>
      <c r="CO145" s="29" t="str">
        <f>IF(AND($CI145="Y", Indicators!S145&lt;&gt;""), IF(Indicators!S145&lt;Parameters!J$20, "Y", "N"),"")</f>
        <v/>
      </c>
      <c r="CP145" s="29" t="str">
        <f>IF(AND($CI145="Y", Indicators!T145&lt;&gt;""), IF(Indicators!T145&lt;Parameters!K$20, "Y", "N"),"")</f>
        <v/>
      </c>
      <c r="CQ145" s="29" t="str">
        <f>IF(AND($CI145="Y", Indicators!U145&lt;&gt;""), IF(Indicators!U145&lt;Parameters!L$20, "Y", "N"),"")</f>
        <v/>
      </c>
      <c r="CR145" s="29" t="str">
        <f>IF(AND($CI145="Y", Indicators!V145&lt;&gt;""), IF(Indicators!V145&lt;Parameters!M$20, "Y", "N"),"")</f>
        <v>N</v>
      </c>
      <c r="CS145" s="81">
        <f t="shared" si="95"/>
        <v>0</v>
      </c>
      <c r="CT145" s="84" t="str">
        <f>IF(CI145="Y", IF(CS145&gt;=Parameters!C$19, "Y", "N"), "")</f>
        <v>N</v>
      </c>
      <c r="CU145" s="29" t="str">
        <f>IF($H145="Yes",#REF!, "")</f>
        <v/>
      </c>
      <c r="CV145" s="78" t="str">
        <f>IF(CT145="Y", Indicators!X145, "")</f>
        <v/>
      </c>
      <c r="CW145" s="34" t="str">
        <f>IF(CV145&lt;&gt;"",IF(CV145&gt;Parameters!C164,"Y","N"), "")</f>
        <v/>
      </c>
      <c r="CY145" s="33" t="str">
        <f>IF($K145="Yes", IF(Indicators!F145&lt;&gt;"", Indicators!F145, ""), "")</f>
        <v/>
      </c>
      <c r="CZ145" s="33" t="str">
        <f>IF($K145="Yes", IF(Indicators!G145&lt;&gt;"", Indicators!G145, ""), "")</f>
        <v/>
      </c>
      <c r="DA145" s="33" t="str">
        <f>IF($K145="Yes", IF(Indicators!H145&lt;&gt;"", Indicators!H145, ""), "")</f>
        <v/>
      </c>
      <c r="DB145" s="33" t="str">
        <f>IF($K145="Yes", IF(Indicators!I145&lt;&gt;"", Indicators!I145, ""), "")</f>
        <v/>
      </c>
      <c r="DC145" s="33" t="str">
        <f>IF($K145="Yes", IF(Indicators!J145&lt;&gt;"", Indicators!J145, ""), "")</f>
        <v/>
      </c>
      <c r="DD145" s="33" t="str">
        <f>IF($K145="Yes", IF(Indicators!K145&lt;&gt;"", Indicators!K145, ""), "")</f>
        <v/>
      </c>
      <c r="DE145" s="33" t="str">
        <f>IF($K145="Yes", IF(Indicators!L145&lt;&gt;"", Indicators!L145, ""), "")</f>
        <v/>
      </c>
      <c r="DF145" s="33" t="str">
        <f>IF($K145="Yes", IF(Indicators!M145&lt;&gt;"", Indicators!M145, ""), "")</f>
        <v/>
      </c>
      <c r="DH145" s="33" t="str">
        <f>IF($K145="Yes", IF(Indicators!W145&lt;&gt;"", Indicators!W145, ""), "")</f>
        <v/>
      </c>
      <c r="DJ145" s="33" t="str">
        <f>IF($K145="Yes", IF(Indicators!O145&lt;&gt;"", Indicators!O145, ""), "")</f>
        <v/>
      </c>
      <c r="DK145" s="33" t="str">
        <f>IF($K145="Yes", IF(Indicators!P145&lt;&gt;"", Indicators!P145, ""), "")</f>
        <v/>
      </c>
      <c r="DL145" s="33" t="str">
        <f>IF($K145="Yes", IF(Indicators!Q145&lt;&gt;"", Indicators!Q145, ""), "")</f>
        <v/>
      </c>
      <c r="DM145" s="33" t="str">
        <f>IF($K145="Yes", IF(Indicators!R145&lt;&gt;"", Indicators!R145, ""), "")</f>
        <v/>
      </c>
      <c r="DN145" s="33" t="str">
        <f>IF($K145="Yes", IF(Indicators!S145&lt;&gt;"", Indicators!S145, ""), "")</f>
        <v/>
      </c>
      <c r="DO145" s="33" t="str">
        <f>IF($K145="Yes", IF(Indicators!T145&lt;&gt;"", Indicators!T145, ""), "")</f>
        <v/>
      </c>
      <c r="DP145" s="33" t="str">
        <f>IF($K145="Yes", IF(Indicators!U145&lt;&gt;"", Indicators!U145, ""), "")</f>
        <v/>
      </c>
      <c r="DQ145" s="33" t="str">
        <f>IF($K145="Yes", IF(Indicators!V145&lt;&gt;"", Indicators!V145, ""), "")</f>
        <v/>
      </c>
      <c r="DS145" s="29" t="str">
        <f>IF($K145="Yes", IF(Indicators!X145&lt;&gt;"", Indicators!X145, ""), "")</f>
        <v/>
      </c>
    </row>
    <row r="146" spans="1:123" x14ac:dyDescent="0.25">
      <c r="A146" s="56" t="str">
        <f>Indicators!A146</f>
        <v>District1034</v>
      </c>
      <c r="B146" s="56" t="str">
        <f>Indicators!B146</f>
        <v>School 1</v>
      </c>
      <c r="C146" s="57" t="str">
        <f>Indicators!D146</f>
        <v>No</v>
      </c>
      <c r="D146" s="64" t="str">
        <f>IF(AK146="Y", IF(Parameters!B$5="Percentile", Identification!AJ146,Identification!AI146), "")</f>
        <v/>
      </c>
      <c r="E146" s="64" t="str">
        <f>IF(AN146="Y", IF(Parameters!B$6="Percentile", AM146, AL146), "")</f>
        <v/>
      </c>
      <c r="F146" s="57" t="str">
        <f t="shared" si="64"/>
        <v/>
      </c>
      <c r="G146" s="64" t="str">
        <f>IF(AND(F146="Y", AS146="Y"), IF(Parameters!B$7="Percentile", AR146,AQ146), "")</f>
        <v/>
      </c>
      <c r="H146" s="57" t="str">
        <f t="shared" si="65"/>
        <v/>
      </c>
      <c r="I146" s="64" t="str">
        <f>IF(AND(H146="Y", AW146="Y"), IF(Parameters!B$7="Percentile", AV146,AU146), "")</f>
        <v/>
      </c>
      <c r="J146" s="65" t="str">
        <f t="shared" si="66"/>
        <v/>
      </c>
      <c r="K146" s="57" t="str">
        <f t="shared" si="67"/>
        <v>No</v>
      </c>
      <c r="L146" s="87">
        <f t="shared" si="68"/>
        <v>3</v>
      </c>
      <c r="M146" s="57" t="str">
        <f>Identification!BI146</f>
        <v>Y</v>
      </c>
      <c r="N146" s="87" t="str">
        <f t="shared" si="69"/>
        <v/>
      </c>
      <c r="O146" s="88" t="str">
        <f t="shared" si="70"/>
        <v>N</v>
      </c>
      <c r="P146" s="57" t="str">
        <f t="shared" si="71"/>
        <v/>
      </c>
      <c r="Q146" s="57" t="str">
        <f t="shared" si="72"/>
        <v/>
      </c>
      <c r="R146" s="57" t="str">
        <f t="shared" si="73"/>
        <v>No</v>
      </c>
      <c r="S146" s="57" t="str">
        <f t="shared" si="74"/>
        <v/>
      </c>
      <c r="T146" s="57" t="str">
        <f t="shared" si="75"/>
        <v>N</v>
      </c>
      <c r="U146" s="57" t="str">
        <f t="shared" si="76"/>
        <v/>
      </c>
      <c r="V146" s="88" t="str">
        <f t="shared" si="77"/>
        <v/>
      </c>
      <c r="W146" s="57" t="str">
        <f t="shared" si="78"/>
        <v/>
      </c>
      <c r="X146" s="91" t="str">
        <f t="shared" si="79"/>
        <v/>
      </c>
      <c r="Y146" s="58" t="str">
        <f t="shared" si="80"/>
        <v>No</v>
      </c>
      <c r="AA146" s="29" t="str">
        <f t="shared" si="81"/>
        <v/>
      </c>
      <c r="AB146" s="29" t="str">
        <f t="shared" si="82"/>
        <v/>
      </c>
      <c r="AC146" s="29" t="str">
        <f t="shared" si="83"/>
        <v/>
      </c>
      <c r="AE146" s="29" t="str">
        <f t="shared" si="84"/>
        <v>No</v>
      </c>
      <c r="AF146" s="29" t="str">
        <f t="shared" si="85"/>
        <v>No</v>
      </c>
      <c r="AG146" s="29" t="str">
        <f t="shared" si="86"/>
        <v>No</v>
      </c>
      <c r="AI146" s="33" t="str">
        <f>IF(C146="Yes",IF(Indicators!E146&lt;&gt;"", Indicators!E146,""),"")</f>
        <v/>
      </c>
      <c r="AJ146" s="33" t="str">
        <f t="shared" si="87"/>
        <v/>
      </c>
      <c r="AK146" s="62" t="str">
        <f>IF(Parameters!B$5="Percentile", IF(AJ146&lt;Parameters!C$5, "Y", "N"), IF(AI146&lt;Parameters!C$5, "Y", "N"))</f>
        <v>N</v>
      </c>
      <c r="AL146" s="33" t="str">
        <f>IF(C146="Yes", IF(Indicators!W146&lt;&gt;"", Indicators!W146, ""),"")</f>
        <v/>
      </c>
      <c r="AM146" s="33" t="str">
        <f t="shared" si="88"/>
        <v/>
      </c>
      <c r="AN146" s="33" t="str">
        <f>IF(AL146&lt;&gt;"", IF(Parameters!B$6="Percentile", IF(AM146&lt;Parameters!C$6, "Y", "N"), IF(AL146&lt;Parameters!C$6, "Y", "N")),"")</f>
        <v/>
      </c>
      <c r="AO146" s="47" t="str">
        <f t="shared" si="89"/>
        <v>N</v>
      </c>
      <c r="AQ146" s="33" t="str">
        <f>IF(C146="Yes", IF(Indicators!N146&lt;&gt;"", Indicators!N146,""),"")</f>
        <v/>
      </c>
      <c r="AR146" s="33" t="str">
        <f t="shared" si="90"/>
        <v/>
      </c>
      <c r="AS146" s="48" t="str">
        <f>IF(Parameters!B$7="Percentile", IF(AR146&lt;Parameters!C$7, "Y", "N"), IF(AQ146&lt;Parameters!C$7, "Y", "N"))</f>
        <v>N</v>
      </c>
      <c r="AU146" s="33" t="str">
        <f>IF(C146="Yes", IF(Indicators!X146&lt;&gt;"", Indicators!X146,""),"")</f>
        <v/>
      </c>
      <c r="AV146" s="33" t="str">
        <f t="shared" si="91"/>
        <v/>
      </c>
      <c r="AW146" s="48" t="str">
        <f>IF(Parameters!B$8="Percentile", IF(AV146&lt;Parameters!C$8, "Y", "N"), IF(AU146&gt;Parameters!C$8, "Y", "N"))</f>
        <v>N</v>
      </c>
      <c r="AY146" s="71" t="str">
        <f>IF(Indicators!F146&lt;&gt;"", IF(Indicators!F146&lt;Parameters!F$5, "Y", "N"), "")</f>
        <v>Y</v>
      </c>
      <c r="AZ146" s="71" t="str">
        <f>IF(Indicators!G146&lt;&gt;"", IF(Indicators!G146&lt;Parameters!G$5, "Y", "N"), "")</f>
        <v>Y</v>
      </c>
      <c r="BA146" s="71" t="str">
        <f>IF(Indicators!H146&lt;&gt;"", IF(Indicators!H146&lt;Parameters!H$5, "Y", "N"), "")</f>
        <v/>
      </c>
      <c r="BB146" s="71" t="str">
        <f>IF(Indicators!I146&lt;&gt;"", IF(Indicators!I146&lt;Parameters!I$5, "Y", "N"), "")</f>
        <v/>
      </c>
      <c r="BC146" s="71" t="str">
        <f>IF(Indicators!J146&lt;&gt;"", IF(Indicators!J146&lt;Parameters!J$5, "Y", "N"), "")</f>
        <v/>
      </c>
      <c r="BD146" s="71" t="str">
        <f>IF(Indicators!K146&lt;&gt;"", IF(Indicators!K146&lt;Parameters!K$5, "Y", "N"), "")</f>
        <v/>
      </c>
      <c r="BE146" s="71" t="str">
        <f>IF(Indicators!L146&lt;&gt;"", IF(Indicators!L146&lt;Parameters!L$5, "Y", "N"), "")</f>
        <v/>
      </c>
      <c r="BF146" s="71" t="str">
        <f>IF(Indicators!M146&lt;&gt;"", IF(Indicators!M146&lt;Parameters!M$5, "Y", "N"), "")</f>
        <v>Y</v>
      </c>
      <c r="BG146" s="29" t="str">
        <f>IF(Indicators!Q146&lt;&gt;"", IF(Indicators!Q146&lt;Parameters!H$6, "Y", "N"), "")</f>
        <v/>
      </c>
      <c r="BH146" s="29">
        <f t="shared" si="92"/>
        <v>3</v>
      </c>
      <c r="BI146" s="47" t="str">
        <f>IF(K146="No",IF(BH146&gt;=Parameters!C$12, "Y", "N"), "")</f>
        <v>Y</v>
      </c>
      <c r="BK146" s="78">
        <f>IF(AND($BI146="Y", Indicators!O146&lt;&gt;""), _xlfn.PERCENTRANK.EXC(Indicators!O$2:O$210, Indicators!O146)*100, "")</f>
        <v>74.400000000000006</v>
      </c>
      <c r="BL146" s="78">
        <f>IF(AND($BI146="Y", Indicators!P146&lt;&gt;""), _xlfn.PERCENTRANK.EXC(Indicators!P$2:P$210, Indicators!P146)*100, "")</f>
        <v>65.100000000000009</v>
      </c>
      <c r="BM146" s="78" t="str">
        <f>IF(AND($BI146="Y", Indicators!Q146&lt;&gt;""), _xlfn.PERCENTRANK.EXC(Indicators!Q$2:Q$210, Indicators!Q146)*100, "")</f>
        <v/>
      </c>
      <c r="BN146" s="78" t="str">
        <f>IF(AND($BI146="Y", Indicators!R146&lt;&gt;""), _xlfn.PERCENTRANK.EXC(Indicators!R$2:R$210, Indicators!R146)*100, "")</f>
        <v/>
      </c>
      <c r="BO146" s="78" t="str">
        <f>IF(AND($BI146="Y", Indicators!S146&lt;&gt;""), _xlfn.PERCENTRANK.EXC(Indicators!S$2:S$210, Indicators!S146)*100, "")</f>
        <v/>
      </c>
      <c r="BP146" s="78" t="str">
        <f>IF(AND($BI146="Y", Indicators!T146&lt;&gt;""), _xlfn.PERCENTRANK.EXC(Indicators!T$2:T$210, Indicators!T146)*100, "")</f>
        <v/>
      </c>
      <c r="BQ146" s="78" t="str">
        <f>IF(AND($BI146="Y", Indicators!U146&lt;&gt;""), _xlfn.PERCENTRANK.EXC(Indicators!U$2:U$210, Indicators!U146)*100, "")</f>
        <v/>
      </c>
      <c r="BR146" s="78">
        <f>IF(AND($BI146="Y", Indicators!V146&lt;&gt;""), _xlfn.PERCENTRANK.EXC(Indicators!V$2:V$210, Indicators!V146)*100, "")</f>
        <v>77.100000000000009</v>
      </c>
      <c r="BS146" s="81">
        <f t="shared" si="93"/>
        <v>0</v>
      </c>
      <c r="BT146" s="84" t="str">
        <f>IF(BI146="Y", IF(BS146&gt;=Parameters!C$13, "Y", "N"), "")</f>
        <v>N</v>
      </c>
      <c r="BU146" s="29"/>
      <c r="BV146" s="33" t="str">
        <f>IF(BT146="Y", Indicators!X146, "")</f>
        <v/>
      </c>
      <c r="BW146" s="47" t="str">
        <f>IF(BV146&lt;&gt;"", IF(BV146&gt;Parameters!C$14,"Y", "N"), "")</f>
        <v/>
      </c>
      <c r="BY146" s="72" t="str">
        <f>IF(Indicators!F146&lt;&gt;"", IF(Indicators!F146&lt;Parameters!F$18, "Y", "N"), "")</f>
        <v>N</v>
      </c>
      <c r="BZ146" s="72" t="str">
        <f>IF(Indicators!G146&lt;&gt;"", IF(Indicators!G146&lt;Parameters!G$18, "Y", "N"), "")</f>
        <v>N</v>
      </c>
      <c r="CA146" s="72" t="str">
        <f>IF(Indicators!H146&lt;&gt;"", IF(Indicators!H146&lt;Parameters!H$18, "Y", "N"), "")</f>
        <v/>
      </c>
      <c r="CB146" s="72" t="str">
        <f>IF(Indicators!I146&lt;&gt;"", IF(Indicators!I146&lt;Parameters!I$18, "Y", "N"), "")</f>
        <v/>
      </c>
      <c r="CC146" s="72" t="str">
        <f>IF(Indicators!J146&lt;&gt;"", IF(Indicators!J146&lt;Parameters!J$18, "Y", "N"), "")</f>
        <v/>
      </c>
      <c r="CD146" s="72" t="str">
        <f>IF(Indicators!K146&lt;&gt;"", IF(Indicators!K146&lt;Parameters!K$18, "Y", "N"), "")</f>
        <v/>
      </c>
      <c r="CE146" s="72" t="str">
        <f>IF(Indicators!L146&lt;&gt;"", IF(Indicators!L146&lt;Parameters!L$18, "Y", "N"), "")</f>
        <v/>
      </c>
      <c r="CF146" s="72" t="str">
        <f>IF(Indicators!M146&lt;&gt;"", IF(Indicators!M146&lt;Parameters!M$18, "Y", "N"), "")</f>
        <v>N</v>
      </c>
      <c r="CG146" s="29" t="str">
        <f>IF(Indicators!Q146&lt;&gt;"", IF(Indicators!Q146&lt;Parameters!H$19, "Y", "N"), "")</f>
        <v/>
      </c>
      <c r="CH146" s="29">
        <f t="shared" si="94"/>
        <v>0</v>
      </c>
      <c r="CI146" s="47" t="str">
        <f>IF(AND(K146="No",R146="No"),IF(CH146&gt;=Parameters!C$18, "Y", "N"), "")</f>
        <v>N</v>
      </c>
      <c r="CJ146" s="29"/>
      <c r="CK146" s="29" t="str">
        <f>IF(AND($CI146="Y", Indicators!O146&lt;&gt;""), IF(Indicators!O146&lt;Parameters!F$20, "Y", "N"),"")</f>
        <v/>
      </c>
      <c r="CL146" s="29" t="str">
        <f>IF(AND($CI146="Y", Indicators!P146&lt;&gt;""), IF(Indicators!P146&lt;Parameters!G$20, "Y", "N"),"")</f>
        <v/>
      </c>
      <c r="CM146" s="29" t="str">
        <f>IF(AND($CI146="Y", Indicators!Q146&lt;&gt;""), IF(Indicators!Q146&lt;Parameters!H$20, "Y", "N"),"")</f>
        <v/>
      </c>
      <c r="CN146" s="29" t="str">
        <f>IF(AND($CI146="Y", Indicators!R146&lt;&gt;""), IF(Indicators!R146&lt;Parameters!I$20, "Y", "N"),"")</f>
        <v/>
      </c>
      <c r="CO146" s="29" t="str">
        <f>IF(AND($CI146="Y", Indicators!S146&lt;&gt;""), IF(Indicators!S146&lt;Parameters!J$20, "Y", "N"),"")</f>
        <v/>
      </c>
      <c r="CP146" s="29" t="str">
        <f>IF(AND($CI146="Y", Indicators!T146&lt;&gt;""), IF(Indicators!T146&lt;Parameters!K$20, "Y", "N"),"")</f>
        <v/>
      </c>
      <c r="CQ146" s="29" t="str">
        <f>IF(AND($CI146="Y", Indicators!U146&lt;&gt;""), IF(Indicators!U146&lt;Parameters!L$20, "Y", "N"),"")</f>
        <v/>
      </c>
      <c r="CR146" s="29" t="str">
        <f>IF(AND($CI146="Y", Indicators!V146&lt;&gt;""), IF(Indicators!V146&lt;Parameters!M$20, "Y", "N"),"")</f>
        <v/>
      </c>
      <c r="CS146" s="81" t="str">
        <f t="shared" si="95"/>
        <v/>
      </c>
      <c r="CT146" s="84" t="str">
        <f>IF(CI146="Y", IF(CS146&gt;=Parameters!C$19, "Y", "N"), "")</f>
        <v/>
      </c>
      <c r="CU146" s="29" t="str">
        <f>IF($H146="Yes",#REF!, "")</f>
        <v/>
      </c>
      <c r="CV146" s="78" t="str">
        <f>IF(CT146="Y", Indicators!X146, "")</f>
        <v/>
      </c>
      <c r="CW146" s="34" t="str">
        <f>IF(CV146&lt;&gt;"",IF(CV146&gt;Parameters!C165,"Y","N"), "")</f>
        <v/>
      </c>
      <c r="CY146" s="33" t="str">
        <f>IF($K146="Yes", IF(Indicators!F146&lt;&gt;"", Indicators!F146, ""), "")</f>
        <v/>
      </c>
      <c r="CZ146" s="33" t="str">
        <f>IF($K146="Yes", IF(Indicators!G146&lt;&gt;"", Indicators!G146, ""), "")</f>
        <v/>
      </c>
      <c r="DA146" s="33" t="str">
        <f>IF($K146="Yes", IF(Indicators!H146&lt;&gt;"", Indicators!H146, ""), "")</f>
        <v/>
      </c>
      <c r="DB146" s="33" t="str">
        <f>IF($K146="Yes", IF(Indicators!I146&lt;&gt;"", Indicators!I146, ""), "")</f>
        <v/>
      </c>
      <c r="DC146" s="33" t="str">
        <f>IF($K146="Yes", IF(Indicators!J146&lt;&gt;"", Indicators!J146, ""), "")</f>
        <v/>
      </c>
      <c r="DD146" s="33" t="str">
        <f>IF($K146="Yes", IF(Indicators!K146&lt;&gt;"", Indicators!K146, ""), "")</f>
        <v/>
      </c>
      <c r="DE146" s="33" t="str">
        <f>IF($K146="Yes", IF(Indicators!L146&lt;&gt;"", Indicators!L146, ""), "")</f>
        <v/>
      </c>
      <c r="DF146" s="33" t="str">
        <f>IF($K146="Yes", IF(Indicators!M146&lt;&gt;"", Indicators!M146, ""), "")</f>
        <v/>
      </c>
      <c r="DH146" s="33" t="str">
        <f>IF($K146="Yes", IF(Indicators!W146&lt;&gt;"", Indicators!W146, ""), "")</f>
        <v/>
      </c>
      <c r="DJ146" s="33" t="str">
        <f>IF($K146="Yes", IF(Indicators!O146&lt;&gt;"", Indicators!O146, ""), "")</f>
        <v/>
      </c>
      <c r="DK146" s="33" t="str">
        <f>IF($K146="Yes", IF(Indicators!P146&lt;&gt;"", Indicators!P146, ""), "")</f>
        <v/>
      </c>
      <c r="DL146" s="33" t="str">
        <f>IF($K146="Yes", IF(Indicators!Q146&lt;&gt;"", Indicators!Q146, ""), "")</f>
        <v/>
      </c>
      <c r="DM146" s="33" t="str">
        <f>IF($K146="Yes", IF(Indicators!R146&lt;&gt;"", Indicators!R146, ""), "")</f>
        <v/>
      </c>
      <c r="DN146" s="33" t="str">
        <f>IF($K146="Yes", IF(Indicators!S146&lt;&gt;"", Indicators!S146, ""), "")</f>
        <v/>
      </c>
      <c r="DO146" s="33" t="str">
        <f>IF($K146="Yes", IF(Indicators!T146&lt;&gt;"", Indicators!T146, ""), "")</f>
        <v/>
      </c>
      <c r="DP146" s="33" t="str">
        <f>IF($K146="Yes", IF(Indicators!U146&lt;&gt;"", Indicators!U146, ""), "")</f>
        <v/>
      </c>
      <c r="DQ146" s="33" t="str">
        <f>IF($K146="Yes", IF(Indicators!V146&lt;&gt;"", Indicators!V146, ""), "")</f>
        <v/>
      </c>
      <c r="DS146" s="29" t="str">
        <f>IF($K146="Yes", IF(Indicators!X146&lt;&gt;"", Indicators!X146, ""), "")</f>
        <v/>
      </c>
    </row>
    <row r="147" spans="1:123" x14ac:dyDescent="0.25">
      <c r="A147" s="56" t="str">
        <f>Indicators!A147</f>
        <v>District1034</v>
      </c>
      <c r="B147" s="56" t="str">
        <f>Indicators!B147</f>
        <v>School 2</v>
      </c>
      <c r="C147" s="57" t="str">
        <f>Indicators!D147</f>
        <v>No</v>
      </c>
      <c r="D147" s="64" t="str">
        <f>IF(AK147="Y", IF(Parameters!B$5="Percentile", Identification!AJ147,Identification!AI147), "")</f>
        <v/>
      </c>
      <c r="E147" s="64" t="str">
        <f>IF(AN147="Y", IF(Parameters!B$6="Percentile", AM147, AL147), "")</f>
        <v/>
      </c>
      <c r="F147" s="57" t="str">
        <f t="shared" si="64"/>
        <v/>
      </c>
      <c r="G147" s="64" t="str">
        <f>IF(AND(F147="Y", AS147="Y"), IF(Parameters!B$7="Percentile", AR147,AQ147), "")</f>
        <v/>
      </c>
      <c r="H147" s="57" t="str">
        <f t="shared" si="65"/>
        <v/>
      </c>
      <c r="I147" s="64" t="str">
        <f>IF(AND(H147="Y", AW147="Y"), IF(Parameters!B$7="Percentile", AV147,AU147), "")</f>
        <v/>
      </c>
      <c r="J147" s="65" t="str">
        <f t="shared" si="66"/>
        <v/>
      </c>
      <c r="K147" s="57" t="str">
        <f t="shared" si="67"/>
        <v>No</v>
      </c>
      <c r="L147" s="87" t="str">
        <f t="shared" si="68"/>
        <v/>
      </c>
      <c r="M147" s="57" t="str">
        <f>Identification!BI147</f>
        <v>N</v>
      </c>
      <c r="N147" s="87" t="str">
        <f t="shared" si="69"/>
        <v/>
      </c>
      <c r="O147" s="88" t="str">
        <f t="shared" si="70"/>
        <v/>
      </c>
      <c r="P147" s="57" t="str">
        <f t="shared" si="71"/>
        <v/>
      </c>
      <c r="Q147" s="57" t="str">
        <f t="shared" si="72"/>
        <v/>
      </c>
      <c r="R147" s="57" t="str">
        <f t="shared" si="73"/>
        <v>No</v>
      </c>
      <c r="S147" s="57" t="str">
        <f t="shared" si="74"/>
        <v/>
      </c>
      <c r="T147" s="57" t="str">
        <f t="shared" si="75"/>
        <v>N</v>
      </c>
      <c r="U147" s="57" t="str">
        <f t="shared" si="76"/>
        <v/>
      </c>
      <c r="V147" s="88" t="str">
        <f t="shared" si="77"/>
        <v/>
      </c>
      <c r="W147" s="57" t="str">
        <f t="shared" si="78"/>
        <v/>
      </c>
      <c r="X147" s="91" t="str">
        <f t="shared" si="79"/>
        <v/>
      </c>
      <c r="Y147" s="58" t="str">
        <f t="shared" si="80"/>
        <v>No</v>
      </c>
      <c r="AA147" s="29" t="str">
        <f t="shared" si="81"/>
        <v/>
      </c>
      <c r="AB147" s="29" t="str">
        <f t="shared" si="82"/>
        <v/>
      </c>
      <c r="AC147" s="29" t="str">
        <f t="shared" si="83"/>
        <v/>
      </c>
      <c r="AE147" s="29" t="str">
        <f t="shared" si="84"/>
        <v>No</v>
      </c>
      <c r="AF147" s="29" t="str">
        <f t="shared" si="85"/>
        <v>No</v>
      </c>
      <c r="AG147" s="29" t="str">
        <f t="shared" si="86"/>
        <v>No</v>
      </c>
      <c r="AI147" s="33" t="str">
        <f>IF(C147="Yes",IF(Indicators!E147&lt;&gt;"", Indicators!E147,""),"")</f>
        <v/>
      </c>
      <c r="AJ147" s="33" t="str">
        <f t="shared" si="87"/>
        <v/>
      </c>
      <c r="AK147" s="62" t="str">
        <f>IF(Parameters!B$5="Percentile", IF(AJ147&lt;Parameters!C$5, "Y", "N"), IF(AI147&lt;Parameters!C$5, "Y", "N"))</f>
        <v>N</v>
      </c>
      <c r="AL147" s="33" t="str">
        <f>IF(C147="Yes", IF(Indicators!W147&lt;&gt;"", Indicators!W147, ""),"")</f>
        <v/>
      </c>
      <c r="AM147" s="33" t="str">
        <f t="shared" si="88"/>
        <v/>
      </c>
      <c r="AN147" s="33" t="str">
        <f>IF(AL147&lt;&gt;"", IF(Parameters!B$6="Percentile", IF(AM147&lt;Parameters!C$6, "Y", "N"), IF(AL147&lt;Parameters!C$6, "Y", "N")),"")</f>
        <v/>
      </c>
      <c r="AO147" s="47" t="str">
        <f t="shared" si="89"/>
        <v>N</v>
      </c>
      <c r="AQ147" s="33" t="str">
        <f>IF(C147="Yes", IF(Indicators!N147&lt;&gt;"", Indicators!N147,""),"")</f>
        <v/>
      </c>
      <c r="AR147" s="33" t="str">
        <f t="shared" si="90"/>
        <v/>
      </c>
      <c r="AS147" s="48" t="str">
        <f>IF(Parameters!B$7="Percentile", IF(AR147&lt;Parameters!C$7, "Y", "N"), IF(AQ147&lt;Parameters!C$7, "Y", "N"))</f>
        <v>N</v>
      </c>
      <c r="AU147" s="33" t="str">
        <f>IF(C147="Yes", IF(Indicators!X147&lt;&gt;"", Indicators!X147,""),"")</f>
        <v/>
      </c>
      <c r="AV147" s="33" t="str">
        <f t="shared" si="91"/>
        <v/>
      </c>
      <c r="AW147" s="48" t="str">
        <f>IF(Parameters!B$8="Percentile", IF(AV147&lt;Parameters!C$8, "Y", "N"), IF(AU147&gt;Parameters!C$8, "Y", "N"))</f>
        <v>N</v>
      </c>
      <c r="AY147" s="71" t="str">
        <f>IF(Indicators!F147&lt;&gt;"", IF(Indicators!F147&lt;Parameters!F$5, "Y", "N"), "")</f>
        <v>N</v>
      </c>
      <c r="AZ147" s="71" t="str">
        <f>IF(Indicators!G147&lt;&gt;"", IF(Indicators!G147&lt;Parameters!G$5, "Y", "N"), "")</f>
        <v>N</v>
      </c>
      <c r="BA147" s="71" t="str">
        <f>IF(Indicators!H147&lt;&gt;"", IF(Indicators!H147&lt;Parameters!H$5, "Y", "N"), "")</f>
        <v/>
      </c>
      <c r="BB147" s="71" t="str">
        <f>IF(Indicators!I147&lt;&gt;"", IF(Indicators!I147&lt;Parameters!I$5, "Y", "N"), "")</f>
        <v/>
      </c>
      <c r="BC147" s="71" t="str">
        <f>IF(Indicators!J147&lt;&gt;"", IF(Indicators!J147&lt;Parameters!J$5, "Y", "N"), "")</f>
        <v/>
      </c>
      <c r="BD147" s="71" t="str">
        <f>IF(Indicators!K147&lt;&gt;"", IF(Indicators!K147&lt;Parameters!K$5, "Y", "N"), "")</f>
        <v/>
      </c>
      <c r="BE147" s="71" t="str">
        <f>IF(Indicators!L147&lt;&gt;"", IF(Indicators!L147&lt;Parameters!L$5, "Y", "N"), "")</f>
        <v/>
      </c>
      <c r="BF147" s="71" t="str">
        <f>IF(Indicators!M147&lt;&gt;"", IF(Indicators!M147&lt;Parameters!M$5, "Y", "N"), "")</f>
        <v>N</v>
      </c>
      <c r="BG147" s="29" t="str">
        <f>IF(Indicators!Q147&lt;&gt;"", IF(Indicators!Q147&lt;Parameters!H$6, "Y", "N"), "")</f>
        <v/>
      </c>
      <c r="BH147" s="29">
        <f t="shared" si="92"/>
        <v>0</v>
      </c>
      <c r="BI147" s="47" t="str">
        <f>IF(K147="No",IF(BH147&gt;=Parameters!C$12, "Y", "N"), "")</f>
        <v>N</v>
      </c>
      <c r="BK147" s="78" t="str">
        <f>IF(AND($BI147="Y", Indicators!O147&lt;&gt;""), _xlfn.PERCENTRANK.EXC(Indicators!O$2:O$210, Indicators!O147)*100, "")</f>
        <v/>
      </c>
      <c r="BL147" s="78" t="str">
        <f>IF(AND($BI147="Y", Indicators!P147&lt;&gt;""), _xlfn.PERCENTRANK.EXC(Indicators!P$2:P$210, Indicators!P147)*100, "")</f>
        <v/>
      </c>
      <c r="BM147" s="78" t="str">
        <f>IF(AND($BI147="Y", Indicators!Q147&lt;&gt;""), _xlfn.PERCENTRANK.EXC(Indicators!Q$2:Q$210, Indicators!Q147)*100, "")</f>
        <v/>
      </c>
      <c r="BN147" s="78" t="str">
        <f>IF(AND($BI147="Y", Indicators!R147&lt;&gt;""), _xlfn.PERCENTRANK.EXC(Indicators!R$2:R$210, Indicators!R147)*100, "")</f>
        <v/>
      </c>
      <c r="BO147" s="78" t="str">
        <f>IF(AND($BI147="Y", Indicators!S147&lt;&gt;""), _xlfn.PERCENTRANK.EXC(Indicators!S$2:S$210, Indicators!S147)*100, "")</f>
        <v/>
      </c>
      <c r="BP147" s="78" t="str">
        <f>IF(AND($BI147="Y", Indicators!T147&lt;&gt;""), _xlfn.PERCENTRANK.EXC(Indicators!T$2:T$210, Indicators!T147)*100, "")</f>
        <v/>
      </c>
      <c r="BQ147" s="78" t="str">
        <f>IF(AND($BI147="Y", Indicators!U147&lt;&gt;""), _xlfn.PERCENTRANK.EXC(Indicators!U$2:U$210, Indicators!U147)*100, "")</f>
        <v/>
      </c>
      <c r="BR147" s="78" t="str">
        <f>IF(AND($BI147="Y", Indicators!V147&lt;&gt;""), _xlfn.PERCENTRANK.EXC(Indicators!V$2:V$210, Indicators!V147)*100, "")</f>
        <v/>
      </c>
      <c r="BS147" s="81" t="str">
        <f t="shared" si="93"/>
        <v/>
      </c>
      <c r="BT147" s="84" t="str">
        <f>IF(BI147="Y", IF(BS147&gt;=Parameters!C$13, "Y", "N"), "")</f>
        <v/>
      </c>
      <c r="BU147" s="29"/>
      <c r="BV147" s="33" t="str">
        <f>IF(BT147="Y", Indicators!X147, "")</f>
        <v/>
      </c>
      <c r="BW147" s="47" t="str">
        <f>IF(BV147&lt;&gt;"", IF(BV147&gt;Parameters!C$14,"Y", "N"), "")</f>
        <v/>
      </c>
      <c r="BY147" s="72" t="str">
        <f>IF(Indicators!F147&lt;&gt;"", IF(Indicators!F147&lt;Parameters!F$18, "Y", "N"), "")</f>
        <v>N</v>
      </c>
      <c r="BZ147" s="72" t="str">
        <f>IF(Indicators!G147&lt;&gt;"", IF(Indicators!G147&lt;Parameters!G$18, "Y", "N"), "")</f>
        <v>N</v>
      </c>
      <c r="CA147" s="72" t="str">
        <f>IF(Indicators!H147&lt;&gt;"", IF(Indicators!H147&lt;Parameters!H$18, "Y", "N"), "")</f>
        <v/>
      </c>
      <c r="CB147" s="72" t="str">
        <f>IF(Indicators!I147&lt;&gt;"", IF(Indicators!I147&lt;Parameters!I$18, "Y", "N"), "")</f>
        <v/>
      </c>
      <c r="CC147" s="72" t="str">
        <f>IF(Indicators!J147&lt;&gt;"", IF(Indicators!J147&lt;Parameters!J$18, "Y", "N"), "")</f>
        <v/>
      </c>
      <c r="CD147" s="72" t="str">
        <f>IF(Indicators!K147&lt;&gt;"", IF(Indicators!K147&lt;Parameters!K$18, "Y", "N"), "")</f>
        <v/>
      </c>
      <c r="CE147" s="72" t="str">
        <f>IF(Indicators!L147&lt;&gt;"", IF(Indicators!L147&lt;Parameters!L$18, "Y", "N"), "")</f>
        <v/>
      </c>
      <c r="CF147" s="72" t="str">
        <f>IF(Indicators!M147&lt;&gt;"", IF(Indicators!M147&lt;Parameters!M$18, "Y", "N"), "")</f>
        <v>N</v>
      </c>
      <c r="CG147" s="29" t="str">
        <f>IF(Indicators!Q147&lt;&gt;"", IF(Indicators!Q147&lt;Parameters!H$19, "Y", "N"), "")</f>
        <v/>
      </c>
      <c r="CH147" s="29">
        <f t="shared" si="94"/>
        <v>0</v>
      </c>
      <c r="CI147" s="47" t="str">
        <f>IF(AND(K147="No",R147="No"),IF(CH147&gt;=Parameters!C$18, "Y", "N"), "")</f>
        <v>N</v>
      </c>
      <c r="CJ147" s="29"/>
      <c r="CK147" s="29" t="str">
        <f>IF(AND($CI147="Y", Indicators!O147&lt;&gt;""), IF(Indicators!O147&lt;Parameters!F$20, "Y", "N"),"")</f>
        <v/>
      </c>
      <c r="CL147" s="29" t="str">
        <f>IF(AND($CI147="Y", Indicators!P147&lt;&gt;""), IF(Indicators!P147&lt;Parameters!G$20, "Y", "N"),"")</f>
        <v/>
      </c>
      <c r="CM147" s="29" t="str">
        <f>IF(AND($CI147="Y", Indicators!Q147&lt;&gt;""), IF(Indicators!Q147&lt;Parameters!H$20, "Y", "N"),"")</f>
        <v/>
      </c>
      <c r="CN147" s="29" t="str">
        <f>IF(AND($CI147="Y", Indicators!R147&lt;&gt;""), IF(Indicators!R147&lt;Parameters!I$20, "Y", "N"),"")</f>
        <v/>
      </c>
      <c r="CO147" s="29" t="str">
        <f>IF(AND($CI147="Y", Indicators!S147&lt;&gt;""), IF(Indicators!S147&lt;Parameters!J$20, "Y", "N"),"")</f>
        <v/>
      </c>
      <c r="CP147" s="29" t="str">
        <f>IF(AND($CI147="Y", Indicators!T147&lt;&gt;""), IF(Indicators!T147&lt;Parameters!K$20, "Y", "N"),"")</f>
        <v/>
      </c>
      <c r="CQ147" s="29" t="str">
        <f>IF(AND($CI147="Y", Indicators!U147&lt;&gt;""), IF(Indicators!U147&lt;Parameters!L$20, "Y", "N"),"")</f>
        <v/>
      </c>
      <c r="CR147" s="29" t="str">
        <f>IF(AND($CI147="Y", Indicators!V147&lt;&gt;""), IF(Indicators!V147&lt;Parameters!M$20, "Y", "N"),"")</f>
        <v/>
      </c>
      <c r="CS147" s="81" t="str">
        <f t="shared" si="95"/>
        <v/>
      </c>
      <c r="CT147" s="84" t="str">
        <f>IF(CI147="Y", IF(CS147&gt;=Parameters!C$19, "Y", "N"), "")</f>
        <v/>
      </c>
      <c r="CU147" s="29" t="str">
        <f>IF($H147="Yes",#REF!, "")</f>
        <v/>
      </c>
      <c r="CV147" s="78" t="str">
        <f>IF(CT147="Y", Indicators!X147, "")</f>
        <v/>
      </c>
      <c r="CW147" s="34" t="str">
        <f>IF(CV147&lt;&gt;"",IF(CV147&gt;Parameters!C166,"Y","N"), "")</f>
        <v/>
      </c>
      <c r="CY147" s="33" t="str">
        <f>IF($K147="Yes", IF(Indicators!F147&lt;&gt;"", Indicators!F147, ""), "")</f>
        <v/>
      </c>
      <c r="CZ147" s="33" t="str">
        <f>IF($K147="Yes", IF(Indicators!G147&lt;&gt;"", Indicators!G147, ""), "")</f>
        <v/>
      </c>
      <c r="DA147" s="33" t="str">
        <f>IF($K147="Yes", IF(Indicators!H147&lt;&gt;"", Indicators!H147, ""), "")</f>
        <v/>
      </c>
      <c r="DB147" s="33" t="str">
        <f>IF($K147="Yes", IF(Indicators!I147&lt;&gt;"", Indicators!I147, ""), "")</f>
        <v/>
      </c>
      <c r="DC147" s="33" t="str">
        <f>IF($K147="Yes", IF(Indicators!J147&lt;&gt;"", Indicators!J147, ""), "")</f>
        <v/>
      </c>
      <c r="DD147" s="33" t="str">
        <f>IF($K147="Yes", IF(Indicators!K147&lt;&gt;"", Indicators!K147, ""), "")</f>
        <v/>
      </c>
      <c r="DE147" s="33" t="str">
        <f>IF($K147="Yes", IF(Indicators!L147&lt;&gt;"", Indicators!L147, ""), "")</f>
        <v/>
      </c>
      <c r="DF147" s="33" t="str">
        <f>IF($K147="Yes", IF(Indicators!M147&lt;&gt;"", Indicators!M147, ""), "")</f>
        <v/>
      </c>
      <c r="DH147" s="33" t="str">
        <f>IF($K147="Yes", IF(Indicators!W147&lt;&gt;"", Indicators!W147, ""), "")</f>
        <v/>
      </c>
      <c r="DJ147" s="33" t="str">
        <f>IF($K147="Yes", IF(Indicators!O147&lt;&gt;"", Indicators!O147, ""), "")</f>
        <v/>
      </c>
      <c r="DK147" s="33" t="str">
        <f>IF($K147="Yes", IF(Indicators!P147&lt;&gt;"", Indicators!P147, ""), "")</f>
        <v/>
      </c>
      <c r="DL147" s="33" t="str">
        <f>IF($K147="Yes", IF(Indicators!Q147&lt;&gt;"", Indicators!Q147, ""), "")</f>
        <v/>
      </c>
      <c r="DM147" s="33" t="str">
        <f>IF($K147="Yes", IF(Indicators!R147&lt;&gt;"", Indicators!R147, ""), "")</f>
        <v/>
      </c>
      <c r="DN147" s="33" t="str">
        <f>IF($K147="Yes", IF(Indicators!S147&lt;&gt;"", Indicators!S147, ""), "")</f>
        <v/>
      </c>
      <c r="DO147" s="33" t="str">
        <f>IF($K147="Yes", IF(Indicators!T147&lt;&gt;"", Indicators!T147, ""), "")</f>
        <v/>
      </c>
      <c r="DP147" s="33" t="str">
        <f>IF($K147="Yes", IF(Indicators!U147&lt;&gt;"", Indicators!U147, ""), "")</f>
        <v/>
      </c>
      <c r="DQ147" s="33" t="str">
        <f>IF($K147="Yes", IF(Indicators!V147&lt;&gt;"", Indicators!V147, ""), "")</f>
        <v/>
      </c>
      <c r="DS147" s="29" t="str">
        <f>IF($K147="Yes", IF(Indicators!X147&lt;&gt;"", Indicators!X147, ""), "")</f>
        <v/>
      </c>
    </row>
    <row r="148" spans="1:123" x14ac:dyDescent="0.25">
      <c r="A148" s="56" t="str">
        <f>Indicators!A148</f>
        <v>District1034</v>
      </c>
      <c r="B148" s="56" t="str">
        <f>Indicators!B148</f>
        <v>School 3</v>
      </c>
      <c r="C148" s="57" t="str">
        <f>Indicators!D148</f>
        <v>No</v>
      </c>
      <c r="D148" s="64" t="str">
        <f>IF(AK148="Y", IF(Parameters!B$5="Percentile", Identification!AJ148,Identification!AI148), "")</f>
        <v/>
      </c>
      <c r="E148" s="64" t="str">
        <f>IF(AN148="Y", IF(Parameters!B$6="Percentile", AM148, AL148), "")</f>
        <v/>
      </c>
      <c r="F148" s="57" t="str">
        <f t="shared" si="64"/>
        <v/>
      </c>
      <c r="G148" s="64" t="str">
        <f>IF(AND(F148="Y", AS148="Y"), IF(Parameters!B$7="Percentile", AR148,AQ148), "")</f>
        <v/>
      </c>
      <c r="H148" s="57" t="str">
        <f t="shared" si="65"/>
        <v/>
      </c>
      <c r="I148" s="64" t="str">
        <f>IF(AND(H148="Y", AW148="Y"), IF(Parameters!B$7="Percentile", AV148,AU148), "")</f>
        <v/>
      </c>
      <c r="J148" s="65" t="str">
        <f t="shared" si="66"/>
        <v/>
      </c>
      <c r="K148" s="57" t="str">
        <f t="shared" si="67"/>
        <v>No</v>
      </c>
      <c r="L148" s="87">
        <f t="shared" si="68"/>
        <v>2</v>
      </c>
      <c r="M148" s="57" t="str">
        <f>Identification!BI148</f>
        <v>Y</v>
      </c>
      <c r="N148" s="87" t="str">
        <f t="shared" si="69"/>
        <v/>
      </c>
      <c r="O148" s="88" t="str">
        <f t="shared" si="70"/>
        <v>N</v>
      </c>
      <c r="P148" s="57" t="str">
        <f t="shared" si="71"/>
        <v/>
      </c>
      <c r="Q148" s="57" t="str">
        <f t="shared" si="72"/>
        <v/>
      </c>
      <c r="R148" s="57" t="str">
        <f t="shared" si="73"/>
        <v>No</v>
      </c>
      <c r="S148" s="57" t="str">
        <f t="shared" si="74"/>
        <v/>
      </c>
      <c r="T148" s="57" t="str">
        <f t="shared" si="75"/>
        <v>N</v>
      </c>
      <c r="U148" s="57" t="str">
        <f t="shared" si="76"/>
        <v/>
      </c>
      <c r="V148" s="88" t="str">
        <f t="shared" si="77"/>
        <v/>
      </c>
      <c r="W148" s="57" t="str">
        <f t="shared" si="78"/>
        <v/>
      </c>
      <c r="X148" s="91" t="str">
        <f t="shared" si="79"/>
        <v/>
      </c>
      <c r="Y148" s="58" t="str">
        <f t="shared" si="80"/>
        <v>No</v>
      </c>
      <c r="AA148" s="29" t="str">
        <f t="shared" si="81"/>
        <v/>
      </c>
      <c r="AB148" s="29" t="str">
        <f t="shared" si="82"/>
        <v/>
      </c>
      <c r="AC148" s="29" t="str">
        <f t="shared" si="83"/>
        <v/>
      </c>
      <c r="AE148" s="29" t="str">
        <f t="shared" si="84"/>
        <v>No</v>
      </c>
      <c r="AF148" s="29" t="str">
        <f t="shared" si="85"/>
        <v>No</v>
      </c>
      <c r="AG148" s="29" t="str">
        <f t="shared" si="86"/>
        <v>No</v>
      </c>
      <c r="AI148" s="33" t="str">
        <f>IF(C148="Yes",IF(Indicators!E148&lt;&gt;"", Indicators!E148,""),"")</f>
        <v/>
      </c>
      <c r="AJ148" s="33" t="str">
        <f t="shared" si="87"/>
        <v/>
      </c>
      <c r="AK148" s="62" t="str">
        <f>IF(Parameters!B$5="Percentile", IF(AJ148&lt;Parameters!C$5, "Y", "N"), IF(AI148&lt;Parameters!C$5, "Y", "N"))</f>
        <v>N</v>
      </c>
      <c r="AL148" s="33" t="str">
        <f>IF(C148="Yes", IF(Indicators!W148&lt;&gt;"", Indicators!W148, ""),"")</f>
        <v/>
      </c>
      <c r="AM148" s="33" t="str">
        <f t="shared" si="88"/>
        <v/>
      </c>
      <c r="AN148" s="33" t="str">
        <f>IF(AL148&lt;&gt;"", IF(Parameters!B$6="Percentile", IF(AM148&lt;Parameters!C$6, "Y", "N"), IF(AL148&lt;Parameters!C$6, "Y", "N")),"")</f>
        <v/>
      </c>
      <c r="AO148" s="47" t="str">
        <f t="shared" si="89"/>
        <v>N</v>
      </c>
      <c r="AQ148" s="33" t="str">
        <f>IF(C148="Yes", IF(Indicators!N148&lt;&gt;"", Indicators!N148,""),"")</f>
        <v/>
      </c>
      <c r="AR148" s="33" t="str">
        <f t="shared" si="90"/>
        <v/>
      </c>
      <c r="AS148" s="48" t="str">
        <f>IF(Parameters!B$7="Percentile", IF(AR148&lt;Parameters!C$7, "Y", "N"), IF(AQ148&lt;Parameters!C$7, "Y", "N"))</f>
        <v>N</v>
      </c>
      <c r="AU148" s="33" t="str">
        <f>IF(C148="Yes", IF(Indicators!X148&lt;&gt;"", Indicators!X148,""),"")</f>
        <v/>
      </c>
      <c r="AV148" s="33" t="str">
        <f t="shared" si="91"/>
        <v/>
      </c>
      <c r="AW148" s="48" t="str">
        <f>IF(Parameters!B$8="Percentile", IF(AV148&lt;Parameters!C$8, "Y", "N"), IF(AU148&gt;Parameters!C$8, "Y", "N"))</f>
        <v>N</v>
      </c>
      <c r="AY148" s="71" t="str">
        <f>IF(Indicators!F148&lt;&gt;"", IF(Indicators!F148&lt;Parameters!F$5, "Y", "N"), "")</f>
        <v>Y</v>
      </c>
      <c r="AZ148" s="71" t="str">
        <f>IF(Indicators!G148&lt;&gt;"", IF(Indicators!G148&lt;Parameters!G$5, "Y", "N"), "")</f>
        <v>Y</v>
      </c>
      <c r="BA148" s="71" t="str">
        <f>IF(Indicators!H148&lt;&gt;"", IF(Indicators!H148&lt;Parameters!H$5, "Y", "N"), "")</f>
        <v/>
      </c>
      <c r="BB148" s="71" t="str">
        <f>IF(Indicators!I148&lt;&gt;"", IF(Indicators!I148&lt;Parameters!I$5, "Y", "N"), "")</f>
        <v/>
      </c>
      <c r="BC148" s="71" t="str">
        <f>IF(Indicators!J148&lt;&gt;"", IF(Indicators!J148&lt;Parameters!J$5, "Y", "N"), "")</f>
        <v/>
      </c>
      <c r="BD148" s="71" t="str">
        <f>IF(Indicators!K148&lt;&gt;"", IF(Indicators!K148&lt;Parameters!K$5, "Y", "N"), "")</f>
        <v/>
      </c>
      <c r="BE148" s="71" t="str">
        <f>IF(Indicators!L148&lt;&gt;"", IF(Indicators!L148&lt;Parameters!L$5, "Y", "N"), "")</f>
        <v/>
      </c>
      <c r="BF148" s="71" t="str">
        <f>IF(Indicators!M148&lt;&gt;"", IF(Indicators!M148&lt;Parameters!M$5, "Y", "N"), "")</f>
        <v>N</v>
      </c>
      <c r="BG148" s="29" t="str">
        <f>IF(Indicators!Q148&lt;&gt;"", IF(Indicators!Q148&lt;Parameters!H$6, "Y", "N"), "")</f>
        <v/>
      </c>
      <c r="BH148" s="29">
        <f t="shared" si="92"/>
        <v>2</v>
      </c>
      <c r="BI148" s="47" t="str">
        <f>IF(K148="No",IF(BH148&gt;=Parameters!C$12, "Y", "N"), "")</f>
        <v>Y</v>
      </c>
      <c r="BK148" s="78">
        <f>IF(AND($BI148="Y", Indicators!O148&lt;&gt;""), _xlfn.PERCENTRANK.EXC(Indicators!O$2:O$210, Indicators!O148)*100, "")</f>
        <v>14.499999999999998</v>
      </c>
      <c r="BL148" s="78">
        <f>IF(AND($BI148="Y", Indicators!P148&lt;&gt;""), _xlfn.PERCENTRANK.EXC(Indicators!P$2:P$210, Indicators!P148)*100, "")</f>
        <v>34.799999999999997</v>
      </c>
      <c r="BM148" s="78" t="str">
        <f>IF(AND($BI148="Y", Indicators!Q148&lt;&gt;""), _xlfn.PERCENTRANK.EXC(Indicators!Q$2:Q$210, Indicators!Q148)*100, "")</f>
        <v/>
      </c>
      <c r="BN148" s="78" t="str">
        <f>IF(AND($BI148="Y", Indicators!R148&lt;&gt;""), _xlfn.PERCENTRANK.EXC(Indicators!R$2:R$210, Indicators!R148)*100, "")</f>
        <v/>
      </c>
      <c r="BO148" s="78" t="str">
        <f>IF(AND($BI148="Y", Indicators!S148&lt;&gt;""), _xlfn.PERCENTRANK.EXC(Indicators!S$2:S$210, Indicators!S148)*100, "")</f>
        <v/>
      </c>
      <c r="BP148" s="78" t="str">
        <f>IF(AND($BI148="Y", Indicators!T148&lt;&gt;""), _xlfn.PERCENTRANK.EXC(Indicators!T$2:T$210, Indicators!T148)*100, "")</f>
        <v/>
      </c>
      <c r="BQ148" s="78" t="str">
        <f>IF(AND($BI148="Y", Indicators!U148&lt;&gt;""), _xlfn.PERCENTRANK.EXC(Indicators!U$2:U$210, Indicators!U148)*100, "")</f>
        <v/>
      </c>
      <c r="BR148" s="78">
        <f>IF(AND($BI148="Y", Indicators!V148&lt;&gt;""), _xlfn.PERCENTRANK.EXC(Indicators!V$2:V$210, Indicators!V148)*100, "")</f>
        <v>75.599999999999994</v>
      </c>
      <c r="BS148" s="81">
        <f t="shared" si="93"/>
        <v>1</v>
      </c>
      <c r="BT148" s="84" t="str">
        <f>IF(BI148="Y", IF(BS148&gt;=Parameters!C$13, "Y", "N"), "")</f>
        <v>N</v>
      </c>
      <c r="BU148" s="29"/>
      <c r="BV148" s="33" t="str">
        <f>IF(BT148="Y", Indicators!X148, "")</f>
        <v/>
      </c>
      <c r="BW148" s="47" t="str">
        <f>IF(BV148&lt;&gt;"", IF(BV148&gt;Parameters!C$14,"Y", "N"), "")</f>
        <v/>
      </c>
      <c r="BY148" s="72" t="str">
        <f>IF(Indicators!F148&lt;&gt;"", IF(Indicators!F148&lt;Parameters!F$18, "Y", "N"), "")</f>
        <v>N</v>
      </c>
      <c r="BZ148" s="72" t="str">
        <f>IF(Indicators!G148&lt;&gt;"", IF(Indicators!G148&lt;Parameters!G$18, "Y", "N"), "")</f>
        <v>N</v>
      </c>
      <c r="CA148" s="72" t="str">
        <f>IF(Indicators!H148&lt;&gt;"", IF(Indicators!H148&lt;Parameters!H$18, "Y", "N"), "")</f>
        <v/>
      </c>
      <c r="CB148" s="72" t="str">
        <f>IF(Indicators!I148&lt;&gt;"", IF(Indicators!I148&lt;Parameters!I$18, "Y", "N"), "")</f>
        <v/>
      </c>
      <c r="CC148" s="72" t="str">
        <f>IF(Indicators!J148&lt;&gt;"", IF(Indicators!J148&lt;Parameters!J$18, "Y", "N"), "")</f>
        <v/>
      </c>
      <c r="CD148" s="72" t="str">
        <f>IF(Indicators!K148&lt;&gt;"", IF(Indicators!K148&lt;Parameters!K$18, "Y", "N"), "")</f>
        <v/>
      </c>
      <c r="CE148" s="72" t="str">
        <f>IF(Indicators!L148&lt;&gt;"", IF(Indicators!L148&lt;Parameters!L$18, "Y", "N"), "")</f>
        <v/>
      </c>
      <c r="CF148" s="72" t="str">
        <f>IF(Indicators!M148&lt;&gt;"", IF(Indicators!M148&lt;Parameters!M$18, "Y", "N"), "")</f>
        <v>N</v>
      </c>
      <c r="CG148" s="29" t="str">
        <f>IF(Indicators!Q148&lt;&gt;"", IF(Indicators!Q148&lt;Parameters!H$19, "Y", "N"), "")</f>
        <v/>
      </c>
      <c r="CH148" s="29">
        <f t="shared" si="94"/>
        <v>0</v>
      </c>
      <c r="CI148" s="47" t="str">
        <f>IF(AND(K148="No",R148="No"),IF(CH148&gt;=Parameters!C$18, "Y", "N"), "")</f>
        <v>N</v>
      </c>
      <c r="CJ148" s="29"/>
      <c r="CK148" s="29" t="str">
        <f>IF(AND($CI148="Y", Indicators!O148&lt;&gt;""), IF(Indicators!O148&lt;Parameters!F$20, "Y", "N"),"")</f>
        <v/>
      </c>
      <c r="CL148" s="29" t="str">
        <f>IF(AND($CI148="Y", Indicators!P148&lt;&gt;""), IF(Indicators!P148&lt;Parameters!G$20, "Y", "N"),"")</f>
        <v/>
      </c>
      <c r="CM148" s="29" t="str">
        <f>IF(AND($CI148="Y", Indicators!Q148&lt;&gt;""), IF(Indicators!Q148&lt;Parameters!H$20, "Y", "N"),"")</f>
        <v/>
      </c>
      <c r="CN148" s="29" t="str">
        <f>IF(AND($CI148="Y", Indicators!R148&lt;&gt;""), IF(Indicators!R148&lt;Parameters!I$20, "Y", "N"),"")</f>
        <v/>
      </c>
      <c r="CO148" s="29" t="str">
        <f>IF(AND($CI148="Y", Indicators!S148&lt;&gt;""), IF(Indicators!S148&lt;Parameters!J$20, "Y", "N"),"")</f>
        <v/>
      </c>
      <c r="CP148" s="29" t="str">
        <f>IF(AND($CI148="Y", Indicators!T148&lt;&gt;""), IF(Indicators!T148&lt;Parameters!K$20, "Y", "N"),"")</f>
        <v/>
      </c>
      <c r="CQ148" s="29" t="str">
        <f>IF(AND($CI148="Y", Indicators!U148&lt;&gt;""), IF(Indicators!U148&lt;Parameters!L$20, "Y", "N"),"")</f>
        <v/>
      </c>
      <c r="CR148" s="29" t="str">
        <f>IF(AND($CI148="Y", Indicators!V148&lt;&gt;""), IF(Indicators!V148&lt;Parameters!M$20, "Y", "N"),"")</f>
        <v/>
      </c>
      <c r="CS148" s="81" t="str">
        <f t="shared" si="95"/>
        <v/>
      </c>
      <c r="CT148" s="84" t="str">
        <f>IF(CI148="Y", IF(CS148&gt;=Parameters!C$19, "Y", "N"), "")</f>
        <v/>
      </c>
      <c r="CU148" s="29" t="str">
        <f>IF($H148="Yes",#REF!, "")</f>
        <v/>
      </c>
      <c r="CV148" s="78" t="str">
        <f>IF(CT148="Y", Indicators!X148, "")</f>
        <v/>
      </c>
      <c r="CW148" s="34" t="str">
        <f>IF(CV148&lt;&gt;"",IF(CV148&gt;Parameters!C167,"Y","N"), "")</f>
        <v/>
      </c>
      <c r="CY148" s="33" t="str">
        <f>IF($K148="Yes", IF(Indicators!F148&lt;&gt;"", Indicators!F148, ""), "")</f>
        <v/>
      </c>
      <c r="CZ148" s="33" t="str">
        <f>IF($K148="Yes", IF(Indicators!G148&lt;&gt;"", Indicators!G148, ""), "")</f>
        <v/>
      </c>
      <c r="DA148" s="33" t="str">
        <f>IF($K148="Yes", IF(Indicators!H148&lt;&gt;"", Indicators!H148, ""), "")</f>
        <v/>
      </c>
      <c r="DB148" s="33" t="str">
        <f>IF($K148="Yes", IF(Indicators!I148&lt;&gt;"", Indicators!I148, ""), "")</f>
        <v/>
      </c>
      <c r="DC148" s="33" t="str">
        <f>IF($K148="Yes", IF(Indicators!J148&lt;&gt;"", Indicators!J148, ""), "")</f>
        <v/>
      </c>
      <c r="DD148" s="33" t="str">
        <f>IF($K148="Yes", IF(Indicators!K148&lt;&gt;"", Indicators!K148, ""), "")</f>
        <v/>
      </c>
      <c r="DE148" s="33" t="str">
        <f>IF($K148="Yes", IF(Indicators!L148&lt;&gt;"", Indicators!L148, ""), "")</f>
        <v/>
      </c>
      <c r="DF148" s="33" t="str">
        <f>IF($K148="Yes", IF(Indicators!M148&lt;&gt;"", Indicators!M148, ""), "")</f>
        <v/>
      </c>
      <c r="DH148" s="33" t="str">
        <f>IF($K148="Yes", IF(Indicators!W148&lt;&gt;"", Indicators!W148, ""), "")</f>
        <v/>
      </c>
      <c r="DJ148" s="33" t="str">
        <f>IF($K148="Yes", IF(Indicators!O148&lt;&gt;"", Indicators!O148, ""), "")</f>
        <v/>
      </c>
      <c r="DK148" s="33" t="str">
        <f>IF($K148="Yes", IF(Indicators!P148&lt;&gt;"", Indicators!P148, ""), "")</f>
        <v/>
      </c>
      <c r="DL148" s="33" t="str">
        <f>IF($K148="Yes", IF(Indicators!Q148&lt;&gt;"", Indicators!Q148, ""), "")</f>
        <v/>
      </c>
      <c r="DM148" s="33" t="str">
        <f>IF($K148="Yes", IF(Indicators!R148&lt;&gt;"", Indicators!R148, ""), "")</f>
        <v/>
      </c>
      <c r="DN148" s="33" t="str">
        <f>IF($K148="Yes", IF(Indicators!S148&lt;&gt;"", Indicators!S148, ""), "")</f>
        <v/>
      </c>
      <c r="DO148" s="33" t="str">
        <f>IF($K148="Yes", IF(Indicators!T148&lt;&gt;"", Indicators!T148, ""), "")</f>
        <v/>
      </c>
      <c r="DP148" s="33" t="str">
        <f>IF($K148="Yes", IF(Indicators!U148&lt;&gt;"", Indicators!U148, ""), "")</f>
        <v/>
      </c>
      <c r="DQ148" s="33" t="str">
        <f>IF($K148="Yes", IF(Indicators!V148&lt;&gt;"", Indicators!V148, ""), "")</f>
        <v/>
      </c>
      <c r="DS148" s="29" t="str">
        <f>IF($K148="Yes", IF(Indicators!X148&lt;&gt;"", Indicators!X148, ""), "")</f>
        <v/>
      </c>
    </row>
    <row r="149" spans="1:123" x14ac:dyDescent="0.25">
      <c r="A149" s="56" t="str">
        <f>Indicators!A149</f>
        <v>District1034</v>
      </c>
      <c r="B149" s="56" t="str">
        <f>Indicators!B149</f>
        <v>School 4</v>
      </c>
      <c r="C149" s="57" t="str">
        <f>Indicators!D149</f>
        <v>No</v>
      </c>
      <c r="D149" s="64" t="str">
        <f>IF(AK149="Y", IF(Parameters!B$5="Percentile", Identification!AJ149,Identification!AI149), "")</f>
        <v/>
      </c>
      <c r="E149" s="64" t="str">
        <f>IF(AN149="Y", IF(Parameters!B$6="Percentile", AM149, AL149), "")</f>
        <v/>
      </c>
      <c r="F149" s="57" t="str">
        <f t="shared" si="64"/>
        <v/>
      </c>
      <c r="G149" s="64" t="str">
        <f>IF(AND(F149="Y", AS149="Y"), IF(Parameters!B$7="Percentile", AR149,AQ149), "")</f>
        <v/>
      </c>
      <c r="H149" s="57" t="str">
        <f t="shared" si="65"/>
        <v/>
      </c>
      <c r="I149" s="64" t="str">
        <f>IF(AND(H149="Y", AW149="Y"), IF(Parameters!B$7="Percentile", AV149,AU149), "")</f>
        <v/>
      </c>
      <c r="J149" s="65" t="str">
        <f t="shared" si="66"/>
        <v/>
      </c>
      <c r="K149" s="57" t="str">
        <f t="shared" si="67"/>
        <v>No</v>
      </c>
      <c r="L149" s="87">
        <f t="shared" si="68"/>
        <v>3</v>
      </c>
      <c r="M149" s="57" t="str">
        <f>Identification!BI149</f>
        <v>Y</v>
      </c>
      <c r="N149" s="87" t="str">
        <f t="shared" si="69"/>
        <v/>
      </c>
      <c r="O149" s="88" t="str">
        <f t="shared" si="70"/>
        <v>N</v>
      </c>
      <c r="P149" s="57" t="str">
        <f t="shared" si="71"/>
        <v/>
      </c>
      <c r="Q149" s="57" t="str">
        <f t="shared" si="72"/>
        <v/>
      </c>
      <c r="R149" s="57" t="str">
        <f t="shared" si="73"/>
        <v>No</v>
      </c>
      <c r="S149" s="57">
        <f t="shared" si="74"/>
        <v>2</v>
      </c>
      <c r="T149" s="57" t="str">
        <f t="shared" si="75"/>
        <v>Y</v>
      </c>
      <c r="U149" s="57">
        <f t="shared" si="76"/>
        <v>2</v>
      </c>
      <c r="V149" s="88" t="str">
        <f t="shared" si="77"/>
        <v>Y</v>
      </c>
      <c r="W149" s="57">
        <f t="shared" si="78"/>
        <v>24.59</v>
      </c>
      <c r="X149" s="91" t="str">
        <f t="shared" si="79"/>
        <v>Y</v>
      </c>
      <c r="Y149" s="58" t="str">
        <f t="shared" si="80"/>
        <v>Yes</v>
      </c>
      <c r="AA149" s="29" t="str">
        <f t="shared" si="81"/>
        <v/>
      </c>
      <c r="AB149" s="29" t="str">
        <f t="shared" si="82"/>
        <v/>
      </c>
      <c r="AC149" s="29" t="str">
        <f t="shared" si="83"/>
        <v/>
      </c>
      <c r="AE149" s="29" t="str">
        <f t="shared" si="84"/>
        <v>No</v>
      </c>
      <c r="AF149" s="29" t="str">
        <f t="shared" si="85"/>
        <v>No</v>
      </c>
      <c r="AG149" s="29" t="str">
        <f t="shared" si="86"/>
        <v>Yes</v>
      </c>
      <c r="AI149" s="33" t="str">
        <f>IF(C149="Yes",IF(Indicators!E149&lt;&gt;"", Indicators!E149,""),"")</f>
        <v/>
      </c>
      <c r="AJ149" s="33" t="str">
        <f t="shared" si="87"/>
        <v/>
      </c>
      <c r="AK149" s="62" t="str">
        <f>IF(Parameters!B$5="Percentile", IF(AJ149&lt;Parameters!C$5, "Y", "N"), IF(AI149&lt;Parameters!C$5, "Y", "N"))</f>
        <v>N</v>
      </c>
      <c r="AL149" s="33" t="str">
        <f>IF(C149="Yes", IF(Indicators!W149&lt;&gt;"", Indicators!W149, ""),"")</f>
        <v/>
      </c>
      <c r="AM149" s="33" t="str">
        <f t="shared" si="88"/>
        <v/>
      </c>
      <c r="AN149" s="33" t="str">
        <f>IF(AL149&lt;&gt;"", IF(Parameters!B$6="Percentile", IF(AM149&lt;Parameters!C$6, "Y", "N"), IF(AL149&lt;Parameters!C$6, "Y", "N")),"")</f>
        <v/>
      </c>
      <c r="AO149" s="47" t="str">
        <f t="shared" si="89"/>
        <v>N</v>
      </c>
      <c r="AQ149" s="33" t="str">
        <f>IF(C149="Yes", IF(Indicators!N149&lt;&gt;"", Indicators!N149,""),"")</f>
        <v/>
      </c>
      <c r="AR149" s="33" t="str">
        <f t="shared" si="90"/>
        <v/>
      </c>
      <c r="AS149" s="48" t="str">
        <f>IF(Parameters!B$7="Percentile", IF(AR149&lt;Parameters!C$7, "Y", "N"), IF(AQ149&lt;Parameters!C$7, "Y", "N"))</f>
        <v>N</v>
      </c>
      <c r="AU149" s="33" t="str">
        <f>IF(C149="Yes", IF(Indicators!X149&lt;&gt;"", Indicators!X149,""),"")</f>
        <v/>
      </c>
      <c r="AV149" s="33" t="str">
        <f t="shared" si="91"/>
        <v/>
      </c>
      <c r="AW149" s="48" t="str">
        <f>IF(Parameters!B$8="Percentile", IF(AV149&lt;Parameters!C$8, "Y", "N"), IF(AU149&gt;Parameters!C$8, "Y", "N"))</f>
        <v>N</v>
      </c>
      <c r="AY149" s="71" t="str">
        <f>IF(Indicators!F149&lt;&gt;"", IF(Indicators!F149&lt;Parameters!F$5, "Y", "N"), "")</f>
        <v>Y</v>
      </c>
      <c r="AZ149" s="71" t="str">
        <f>IF(Indicators!G149&lt;&gt;"", IF(Indicators!G149&lt;Parameters!G$5, "Y", "N"), "")</f>
        <v>Y</v>
      </c>
      <c r="BA149" s="71" t="str">
        <f>IF(Indicators!H149&lt;&gt;"", IF(Indicators!H149&lt;Parameters!H$5, "Y", "N"), "")</f>
        <v/>
      </c>
      <c r="BB149" s="71" t="str">
        <f>IF(Indicators!I149&lt;&gt;"", IF(Indicators!I149&lt;Parameters!I$5, "Y", "N"), "")</f>
        <v/>
      </c>
      <c r="BC149" s="71" t="str">
        <f>IF(Indicators!J149&lt;&gt;"", IF(Indicators!J149&lt;Parameters!J$5, "Y", "N"), "")</f>
        <v/>
      </c>
      <c r="BD149" s="71" t="str">
        <f>IF(Indicators!K149&lt;&gt;"", IF(Indicators!K149&lt;Parameters!K$5, "Y", "N"), "")</f>
        <v/>
      </c>
      <c r="BE149" s="71" t="str">
        <f>IF(Indicators!L149&lt;&gt;"", IF(Indicators!L149&lt;Parameters!L$5, "Y", "N"), "")</f>
        <v/>
      </c>
      <c r="BF149" s="71" t="str">
        <f>IF(Indicators!M149&lt;&gt;"", IF(Indicators!M149&lt;Parameters!M$5, "Y", "N"), "")</f>
        <v>Y</v>
      </c>
      <c r="BG149" s="29" t="str">
        <f>IF(Indicators!Q149&lt;&gt;"", IF(Indicators!Q149&lt;Parameters!H$6, "Y", "N"), "")</f>
        <v/>
      </c>
      <c r="BH149" s="29">
        <f t="shared" si="92"/>
        <v>3</v>
      </c>
      <c r="BI149" s="47" t="str">
        <f>IF(K149="No",IF(BH149&gt;=Parameters!C$12, "Y", "N"), "")</f>
        <v>Y</v>
      </c>
      <c r="BK149" s="78">
        <f>IF(AND($BI149="Y", Indicators!O149&lt;&gt;""), _xlfn.PERCENTRANK.EXC(Indicators!O$2:O$210, Indicators!O149)*100, "")</f>
        <v>31.2</v>
      </c>
      <c r="BL149" s="78" t="str">
        <f>IF(AND($BI149="Y", Indicators!P149&lt;&gt;""), _xlfn.PERCENTRANK.EXC(Indicators!P$2:P$210, Indicators!P149)*100, "")</f>
        <v/>
      </c>
      <c r="BM149" s="78" t="str">
        <f>IF(AND($BI149="Y", Indicators!Q149&lt;&gt;""), _xlfn.PERCENTRANK.EXC(Indicators!Q$2:Q$210, Indicators!Q149)*100, "")</f>
        <v/>
      </c>
      <c r="BN149" s="78" t="str">
        <f>IF(AND($BI149="Y", Indicators!R149&lt;&gt;""), _xlfn.PERCENTRANK.EXC(Indicators!R$2:R$210, Indicators!R149)*100, "")</f>
        <v/>
      </c>
      <c r="BO149" s="78" t="str">
        <f>IF(AND($BI149="Y", Indicators!S149&lt;&gt;""), _xlfn.PERCENTRANK.EXC(Indicators!S$2:S$210, Indicators!S149)*100, "")</f>
        <v/>
      </c>
      <c r="BP149" s="78" t="str">
        <f>IF(AND($BI149="Y", Indicators!T149&lt;&gt;""), _xlfn.PERCENTRANK.EXC(Indicators!T$2:T$210, Indicators!T149)*100, "")</f>
        <v/>
      </c>
      <c r="BQ149" s="78" t="str">
        <f>IF(AND($BI149="Y", Indicators!U149&lt;&gt;""), _xlfn.PERCENTRANK.EXC(Indicators!U$2:U$210, Indicators!U149)*100, "")</f>
        <v/>
      </c>
      <c r="BR149" s="78">
        <f>IF(AND($BI149="Y", Indicators!V149&lt;&gt;""), _xlfn.PERCENTRANK.EXC(Indicators!V$2:V$210, Indicators!V149)*100, "")</f>
        <v>22.3</v>
      </c>
      <c r="BS149" s="81">
        <f t="shared" si="93"/>
        <v>1</v>
      </c>
      <c r="BT149" s="84" t="str">
        <f>IF(BI149="Y", IF(BS149&gt;=Parameters!C$13, "Y", "N"), "")</f>
        <v>N</v>
      </c>
      <c r="BU149" s="29"/>
      <c r="BV149" s="33" t="str">
        <f>IF(BT149="Y", Indicators!X149, "")</f>
        <v/>
      </c>
      <c r="BW149" s="47" t="str">
        <f>IF(BV149&lt;&gt;"", IF(BV149&gt;Parameters!C$14,"Y", "N"), "")</f>
        <v/>
      </c>
      <c r="BY149" s="72" t="str">
        <f>IF(Indicators!F149&lt;&gt;"", IF(Indicators!F149&lt;Parameters!F$18, "Y", "N"), "")</f>
        <v>N</v>
      </c>
      <c r="BZ149" s="72" t="str">
        <f>IF(Indicators!G149&lt;&gt;"", IF(Indicators!G149&lt;Parameters!G$18, "Y", "N"), "")</f>
        <v>Y</v>
      </c>
      <c r="CA149" s="72" t="str">
        <f>IF(Indicators!H149&lt;&gt;"", IF(Indicators!H149&lt;Parameters!H$18, "Y", "N"), "")</f>
        <v/>
      </c>
      <c r="CB149" s="72" t="str">
        <f>IF(Indicators!I149&lt;&gt;"", IF(Indicators!I149&lt;Parameters!I$18, "Y", "N"), "")</f>
        <v/>
      </c>
      <c r="CC149" s="72" t="str">
        <f>IF(Indicators!J149&lt;&gt;"", IF(Indicators!J149&lt;Parameters!J$18, "Y", "N"), "")</f>
        <v/>
      </c>
      <c r="CD149" s="72" t="str">
        <f>IF(Indicators!K149&lt;&gt;"", IF(Indicators!K149&lt;Parameters!K$18, "Y", "N"), "")</f>
        <v/>
      </c>
      <c r="CE149" s="72" t="str">
        <f>IF(Indicators!L149&lt;&gt;"", IF(Indicators!L149&lt;Parameters!L$18, "Y", "N"), "")</f>
        <v/>
      </c>
      <c r="CF149" s="72" t="str">
        <f>IF(Indicators!M149&lt;&gt;"", IF(Indicators!M149&lt;Parameters!M$18, "Y", "N"), "")</f>
        <v>Y</v>
      </c>
      <c r="CG149" s="29" t="str">
        <f>IF(Indicators!Q149&lt;&gt;"", IF(Indicators!Q149&lt;Parameters!H$19, "Y", "N"), "")</f>
        <v/>
      </c>
      <c r="CH149" s="29">
        <f t="shared" si="94"/>
        <v>2</v>
      </c>
      <c r="CI149" s="47" t="str">
        <f>IF(AND(K149="No",R149="No"),IF(CH149&gt;=Parameters!C$18, "Y", "N"), "")</f>
        <v>Y</v>
      </c>
      <c r="CJ149" s="29"/>
      <c r="CK149" s="29" t="str">
        <f>IF(AND($CI149="Y", Indicators!O149&lt;&gt;""), IF(Indicators!O149&lt;Parameters!F$20, "Y", "N"),"")</f>
        <v>Y</v>
      </c>
      <c r="CL149" s="29" t="str">
        <f>IF(AND($CI149="Y", Indicators!P149&lt;&gt;""), IF(Indicators!P149&lt;Parameters!G$20, "Y", "N"),"")</f>
        <v/>
      </c>
      <c r="CM149" s="29" t="str">
        <f>IF(AND($CI149="Y", Indicators!Q149&lt;&gt;""), IF(Indicators!Q149&lt;Parameters!H$20, "Y", "N"),"")</f>
        <v/>
      </c>
      <c r="CN149" s="29" t="str">
        <f>IF(AND($CI149="Y", Indicators!R149&lt;&gt;""), IF(Indicators!R149&lt;Parameters!I$20, "Y", "N"),"")</f>
        <v/>
      </c>
      <c r="CO149" s="29" t="str">
        <f>IF(AND($CI149="Y", Indicators!S149&lt;&gt;""), IF(Indicators!S149&lt;Parameters!J$20, "Y", "N"),"")</f>
        <v/>
      </c>
      <c r="CP149" s="29" t="str">
        <f>IF(AND($CI149="Y", Indicators!T149&lt;&gt;""), IF(Indicators!T149&lt;Parameters!K$20, "Y", "N"),"")</f>
        <v/>
      </c>
      <c r="CQ149" s="29" t="str">
        <f>IF(AND($CI149="Y", Indicators!U149&lt;&gt;""), IF(Indicators!U149&lt;Parameters!L$20, "Y", "N"),"")</f>
        <v/>
      </c>
      <c r="CR149" s="29" t="str">
        <f>IF(AND($CI149="Y", Indicators!V149&lt;&gt;""), IF(Indicators!V149&lt;Parameters!M$20, "Y", "N"),"")</f>
        <v>Y</v>
      </c>
      <c r="CS149" s="81">
        <f t="shared" si="95"/>
        <v>2</v>
      </c>
      <c r="CT149" s="84" t="str">
        <f>IF(CI149="Y", IF(CS149&gt;=Parameters!C$19, "Y", "N"), "")</f>
        <v>Y</v>
      </c>
      <c r="CU149" s="29" t="str">
        <f>IF($H149="Yes",#REF!, "")</f>
        <v/>
      </c>
      <c r="CV149" s="78">
        <f>IF(CT149="Y", Indicators!X149, "")</f>
        <v>24.59</v>
      </c>
      <c r="CW149" s="34" t="str">
        <f>IF(CV149&lt;&gt;"",IF(CV149&gt;Parameters!C168,"Y","N"), "")</f>
        <v>Y</v>
      </c>
      <c r="CY149" s="33" t="str">
        <f>IF($K149="Yes", IF(Indicators!F149&lt;&gt;"", Indicators!F149, ""), "")</f>
        <v/>
      </c>
      <c r="CZ149" s="33" t="str">
        <f>IF($K149="Yes", IF(Indicators!G149&lt;&gt;"", Indicators!G149, ""), "")</f>
        <v/>
      </c>
      <c r="DA149" s="33" t="str">
        <f>IF($K149="Yes", IF(Indicators!H149&lt;&gt;"", Indicators!H149, ""), "")</f>
        <v/>
      </c>
      <c r="DB149" s="33" t="str">
        <f>IF($K149="Yes", IF(Indicators!I149&lt;&gt;"", Indicators!I149, ""), "")</f>
        <v/>
      </c>
      <c r="DC149" s="33" t="str">
        <f>IF($K149="Yes", IF(Indicators!J149&lt;&gt;"", Indicators!J149, ""), "")</f>
        <v/>
      </c>
      <c r="DD149" s="33" t="str">
        <f>IF($K149="Yes", IF(Indicators!K149&lt;&gt;"", Indicators!K149, ""), "")</f>
        <v/>
      </c>
      <c r="DE149" s="33" t="str">
        <f>IF($K149="Yes", IF(Indicators!L149&lt;&gt;"", Indicators!L149, ""), "")</f>
        <v/>
      </c>
      <c r="DF149" s="33" t="str">
        <f>IF($K149="Yes", IF(Indicators!M149&lt;&gt;"", Indicators!M149, ""), "")</f>
        <v/>
      </c>
      <c r="DH149" s="33" t="str">
        <f>IF($K149="Yes", IF(Indicators!W149&lt;&gt;"", Indicators!W149, ""), "")</f>
        <v/>
      </c>
      <c r="DJ149" s="33" t="str">
        <f>IF($K149="Yes", IF(Indicators!O149&lt;&gt;"", Indicators!O149, ""), "")</f>
        <v/>
      </c>
      <c r="DK149" s="33" t="str">
        <f>IF($K149="Yes", IF(Indicators!P149&lt;&gt;"", Indicators!P149, ""), "")</f>
        <v/>
      </c>
      <c r="DL149" s="33" t="str">
        <f>IF($K149="Yes", IF(Indicators!Q149&lt;&gt;"", Indicators!Q149, ""), "")</f>
        <v/>
      </c>
      <c r="DM149" s="33" t="str">
        <f>IF($K149="Yes", IF(Indicators!R149&lt;&gt;"", Indicators!R149, ""), "")</f>
        <v/>
      </c>
      <c r="DN149" s="33" t="str">
        <f>IF($K149="Yes", IF(Indicators!S149&lt;&gt;"", Indicators!S149, ""), "")</f>
        <v/>
      </c>
      <c r="DO149" s="33" t="str">
        <f>IF($K149="Yes", IF(Indicators!T149&lt;&gt;"", Indicators!T149, ""), "")</f>
        <v/>
      </c>
      <c r="DP149" s="33" t="str">
        <f>IF($K149="Yes", IF(Indicators!U149&lt;&gt;"", Indicators!U149, ""), "")</f>
        <v/>
      </c>
      <c r="DQ149" s="33" t="str">
        <f>IF($K149="Yes", IF(Indicators!V149&lt;&gt;"", Indicators!V149, ""), "")</f>
        <v/>
      </c>
      <c r="DS149" s="29" t="str">
        <f>IF($K149="Yes", IF(Indicators!X149&lt;&gt;"", Indicators!X149, ""), "")</f>
        <v/>
      </c>
    </row>
    <row r="150" spans="1:123" x14ac:dyDescent="0.25">
      <c r="A150" s="56" t="str">
        <f>Indicators!A150</f>
        <v>District1035</v>
      </c>
      <c r="B150" s="56" t="str">
        <f>Indicators!B150</f>
        <v>School 1</v>
      </c>
      <c r="C150" s="57" t="str">
        <f>Indicators!D150</f>
        <v>Yes</v>
      </c>
      <c r="D150" s="64" t="str">
        <f>IF(AK150="Y", IF(Parameters!B$5="Percentile", Identification!AJ150,Identification!AI150), "")</f>
        <v/>
      </c>
      <c r="E150" s="64" t="str">
        <f>IF(AN150="Y", IF(Parameters!B$6="Percentile", AM150, AL150), "")</f>
        <v/>
      </c>
      <c r="F150" s="57" t="str">
        <f t="shared" si="64"/>
        <v>N</v>
      </c>
      <c r="G150" s="64" t="str">
        <f>IF(AND(F150="Y", AS150="Y"), IF(Parameters!B$7="Percentile", AR150,AQ150), "")</f>
        <v/>
      </c>
      <c r="H150" s="57" t="str">
        <f t="shared" si="65"/>
        <v/>
      </c>
      <c r="I150" s="64" t="str">
        <f>IF(AND(H150="Y", AW150="Y"), IF(Parameters!B$7="Percentile", AV150,AU150), "")</f>
        <v/>
      </c>
      <c r="J150" s="65" t="str">
        <f t="shared" si="66"/>
        <v/>
      </c>
      <c r="K150" s="57" t="str">
        <f t="shared" si="67"/>
        <v>No</v>
      </c>
      <c r="L150" s="87" t="str">
        <f t="shared" si="68"/>
        <v/>
      </c>
      <c r="M150" s="57" t="str">
        <f>Identification!BI150</f>
        <v>N</v>
      </c>
      <c r="N150" s="87" t="str">
        <f t="shared" si="69"/>
        <v/>
      </c>
      <c r="O150" s="88" t="str">
        <f t="shared" si="70"/>
        <v/>
      </c>
      <c r="P150" s="57" t="str">
        <f t="shared" si="71"/>
        <v/>
      </c>
      <c r="Q150" s="57" t="str">
        <f t="shared" si="72"/>
        <v/>
      </c>
      <c r="R150" s="57" t="str">
        <f t="shared" si="73"/>
        <v>No</v>
      </c>
      <c r="S150" s="57" t="str">
        <f t="shared" si="74"/>
        <v/>
      </c>
      <c r="T150" s="57" t="str">
        <f t="shared" si="75"/>
        <v>N</v>
      </c>
      <c r="U150" s="57" t="str">
        <f t="shared" si="76"/>
        <v/>
      </c>
      <c r="V150" s="88" t="str">
        <f t="shared" si="77"/>
        <v/>
      </c>
      <c r="W150" s="57" t="str">
        <f t="shared" si="78"/>
        <v/>
      </c>
      <c r="X150" s="91" t="str">
        <f t="shared" si="79"/>
        <v/>
      </c>
      <c r="Y150" s="58" t="str">
        <f t="shared" si="80"/>
        <v>No</v>
      </c>
      <c r="AA150" s="29" t="str">
        <f t="shared" si="81"/>
        <v>No</v>
      </c>
      <c r="AB150" s="29" t="str">
        <f t="shared" si="82"/>
        <v>No</v>
      </c>
      <c r="AC150" s="29" t="str">
        <f t="shared" si="83"/>
        <v>No</v>
      </c>
      <c r="AE150" s="29" t="str">
        <f t="shared" si="84"/>
        <v/>
      </c>
      <c r="AF150" s="29" t="str">
        <f t="shared" si="85"/>
        <v/>
      </c>
      <c r="AG150" s="29" t="str">
        <f t="shared" si="86"/>
        <v/>
      </c>
      <c r="AI150" s="33">
        <f>IF(C150="Yes",IF(Indicators!E150&lt;&gt;"", Indicators!E150,""),"")</f>
        <v>56.6666667</v>
      </c>
      <c r="AJ150" s="33">
        <f t="shared" si="87"/>
        <v>82.899999999999991</v>
      </c>
      <c r="AK150" s="62" t="str">
        <f>IF(Parameters!B$5="Percentile", IF(AJ150&lt;Parameters!C$5, "Y", "N"), IF(AI150&lt;Parameters!C$5, "Y", "N"))</f>
        <v>N</v>
      </c>
      <c r="AL150" s="33" t="str">
        <f>IF(C150="Yes", IF(Indicators!W150&lt;&gt;"", Indicators!W150, ""),"")</f>
        <v/>
      </c>
      <c r="AM150" s="33" t="str">
        <f t="shared" si="88"/>
        <v/>
      </c>
      <c r="AN150" s="33" t="str">
        <f>IF(AL150&lt;&gt;"", IF(Parameters!B$6="Percentile", IF(AM150&lt;Parameters!C$6, "Y", "N"), IF(AL150&lt;Parameters!C$6, "Y", "N")),"")</f>
        <v/>
      </c>
      <c r="AO150" s="47" t="str">
        <f t="shared" si="89"/>
        <v>N</v>
      </c>
      <c r="AQ150" s="33">
        <f>IF(C150="Yes", IF(Indicators!N150&lt;&gt;"", Indicators!N150,""),"")</f>
        <v>124.2537313</v>
      </c>
      <c r="AR150" s="33">
        <f t="shared" si="90"/>
        <v>79.400000000000006</v>
      </c>
      <c r="AS150" s="48" t="str">
        <f>IF(Parameters!B$7="Percentile", IF(AR150&lt;Parameters!C$7, "Y", "N"), IF(AQ150&lt;Parameters!C$7, "Y", "N"))</f>
        <v>N</v>
      </c>
      <c r="AU150" s="33">
        <f>IF(C150="Yes", IF(Indicators!X150&lt;&gt;"", Indicators!X150,""),"")</f>
        <v>15.83</v>
      </c>
      <c r="AV150" s="33">
        <f t="shared" si="91"/>
        <v>40.300000000000004</v>
      </c>
      <c r="AW150" s="48" t="str">
        <f>IF(Parameters!B$8="Percentile", IF(AV150&lt;Parameters!C$8, "Y", "N"), IF(AU150&gt;Parameters!C$8, "Y", "N"))</f>
        <v>N</v>
      </c>
      <c r="AY150" s="71" t="str">
        <f>IF(Indicators!F150&lt;&gt;"", IF(Indicators!F150&lt;Parameters!F$5, "Y", "N"), "")</f>
        <v>N</v>
      </c>
      <c r="AZ150" s="71" t="str">
        <f>IF(Indicators!G150&lt;&gt;"", IF(Indicators!G150&lt;Parameters!G$5, "Y", "N"), "")</f>
        <v>N</v>
      </c>
      <c r="BA150" s="71" t="str">
        <f>IF(Indicators!H150&lt;&gt;"", IF(Indicators!H150&lt;Parameters!H$5, "Y", "N"), "")</f>
        <v/>
      </c>
      <c r="BB150" s="71" t="str">
        <f>IF(Indicators!I150&lt;&gt;"", IF(Indicators!I150&lt;Parameters!I$5, "Y", "N"), "")</f>
        <v/>
      </c>
      <c r="BC150" s="71" t="str">
        <f>IF(Indicators!J150&lt;&gt;"", IF(Indicators!J150&lt;Parameters!J$5, "Y", "N"), "")</f>
        <v/>
      </c>
      <c r="BD150" s="71" t="str">
        <f>IF(Indicators!K150&lt;&gt;"", IF(Indicators!K150&lt;Parameters!K$5, "Y", "N"), "")</f>
        <v/>
      </c>
      <c r="BE150" s="71" t="str">
        <f>IF(Indicators!L150&lt;&gt;"", IF(Indicators!L150&lt;Parameters!L$5, "Y", "N"), "")</f>
        <v/>
      </c>
      <c r="BF150" s="71" t="str">
        <f>IF(Indicators!M150&lt;&gt;"", IF(Indicators!M150&lt;Parameters!M$5, "Y", "N"), "")</f>
        <v>N</v>
      </c>
      <c r="BG150" s="29" t="str">
        <f>IF(Indicators!Q150&lt;&gt;"", IF(Indicators!Q150&lt;Parameters!H$6, "Y", "N"), "")</f>
        <v/>
      </c>
      <c r="BH150" s="29">
        <f t="shared" si="92"/>
        <v>0</v>
      </c>
      <c r="BI150" s="47" t="str">
        <f>IF(K150="No",IF(BH150&gt;=Parameters!C$12, "Y", "N"), "")</f>
        <v>N</v>
      </c>
      <c r="BK150" s="78" t="str">
        <f>IF(AND($BI150="Y", Indicators!O150&lt;&gt;""), _xlfn.PERCENTRANK.EXC(Indicators!O$2:O$210, Indicators!O150)*100, "")</f>
        <v/>
      </c>
      <c r="BL150" s="78" t="str">
        <f>IF(AND($BI150="Y", Indicators!P150&lt;&gt;""), _xlfn.PERCENTRANK.EXC(Indicators!P$2:P$210, Indicators!P150)*100, "")</f>
        <v/>
      </c>
      <c r="BM150" s="78" t="str">
        <f>IF(AND($BI150="Y", Indicators!Q150&lt;&gt;""), _xlfn.PERCENTRANK.EXC(Indicators!Q$2:Q$210, Indicators!Q150)*100, "")</f>
        <v/>
      </c>
      <c r="BN150" s="78" t="str">
        <f>IF(AND($BI150="Y", Indicators!R150&lt;&gt;""), _xlfn.PERCENTRANK.EXC(Indicators!R$2:R$210, Indicators!R150)*100, "")</f>
        <v/>
      </c>
      <c r="BO150" s="78" t="str">
        <f>IF(AND($BI150="Y", Indicators!S150&lt;&gt;""), _xlfn.PERCENTRANK.EXC(Indicators!S$2:S$210, Indicators!S150)*100, "")</f>
        <v/>
      </c>
      <c r="BP150" s="78" t="str">
        <f>IF(AND($BI150="Y", Indicators!T150&lt;&gt;""), _xlfn.PERCENTRANK.EXC(Indicators!T$2:T$210, Indicators!T150)*100, "")</f>
        <v/>
      </c>
      <c r="BQ150" s="78" t="str">
        <f>IF(AND($BI150="Y", Indicators!U150&lt;&gt;""), _xlfn.PERCENTRANK.EXC(Indicators!U$2:U$210, Indicators!U150)*100, "")</f>
        <v/>
      </c>
      <c r="BR150" s="78" t="str">
        <f>IF(AND($BI150="Y", Indicators!V150&lt;&gt;""), _xlfn.PERCENTRANK.EXC(Indicators!V$2:V$210, Indicators!V150)*100, "")</f>
        <v/>
      </c>
      <c r="BS150" s="81" t="str">
        <f t="shared" si="93"/>
        <v/>
      </c>
      <c r="BT150" s="84" t="str">
        <f>IF(BI150="Y", IF(BS150&gt;=Parameters!C$13, "Y", "N"), "")</f>
        <v/>
      </c>
      <c r="BU150" s="29"/>
      <c r="BV150" s="33" t="str">
        <f>IF(BT150="Y", Indicators!X150, "")</f>
        <v/>
      </c>
      <c r="BW150" s="47" t="str">
        <f>IF(BV150&lt;&gt;"", IF(BV150&gt;Parameters!C$14,"Y", "N"), "")</f>
        <v/>
      </c>
      <c r="BY150" s="72" t="str">
        <f>IF(Indicators!F150&lt;&gt;"", IF(Indicators!F150&lt;Parameters!F$18, "Y", "N"), "")</f>
        <v>N</v>
      </c>
      <c r="BZ150" s="72" t="str">
        <f>IF(Indicators!G150&lt;&gt;"", IF(Indicators!G150&lt;Parameters!G$18, "Y", "N"), "")</f>
        <v>N</v>
      </c>
      <c r="CA150" s="72" t="str">
        <f>IF(Indicators!H150&lt;&gt;"", IF(Indicators!H150&lt;Parameters!H$18, "Y", "N"), "")</f>
        <v/>
      </c>
      <c r="CB150" s="72" t="str">
        <f>IF(Indicators!I150&lt;&gt;"", IF(Indicators!I150&lt;Parameters!I$18, "Y", "N"), "")</f>
        <v/>
      </c>
      <c r="CC150" s="72" t="str">
        <f>IF(Indicators!J150&lt;&gt;"", IF(Indicators!J150&lt;Parameters!J$18, "Y", "N"), "")</f>
        <v/>
      </c>
      <c r="CD150" s="72" t="str">
        <f>IF(Indicators!K150&lt;&gt;"", IF(Indicators!K150&lt;Parameters!K$18, "Y", "N"), "")</f>
        <v/>
      </c>
      <c r="CE150" s="72" t="str">
        <f>IF(Indicators!L150&lt;&gt;"", IF(Indicators!L150&lt;Parameters!L$18, "Y", "N"), "")</f>
        <v/>
      </c>
      <c r="CF150" s="72" t="str">
        <f>IF(Indicators!M150&lt;&gt;"", IF(Indicators!M150&lt;Parameters!M$18, "Y", "N"), "")</f>
        <v>N</v>
      </c>
      <c r="CG150" s="29" t="str">
        <f>IF(Indicators!Q150&lt;&gt;"", IF(Indicators!Q150&lt;Parameters!H$19, "Y", "N"), "")</f>
        <v/>
      </c>
      <c r="CH150" s="29">
        <f t="shared" si="94"/>
        <v>0</v>
      </c>
      <c r="CI150" s="47" t="str">
        <f>IF(AND(K150="No",R150="No"),IF(CH150&gt;=Parameters!C$18, "Y", "N"), "")</f>
        <v>N</v>
      </c>
      <c r="CJ150" s="29"/>
      <c r="CK150" s="29" t="str">
        <f>IF(AND($CI150="Y", Indicators!O150&lt;&gt;""), IF(Indicators!O150&lt;Parameters!F$20, "Y", "N"),"")</f>
        <v/>
      </c>
      <c r="CL150" s="29" t="str">
        <f>IF(AND($CI150="Y", Indicators!P150&lt;&gt;""), IF(Indicators!P150&lt;Parameters!G$20, "Y", "N"),"")</f>
        <v/>
      </c>
      <c r="CM150" s="29" t="str">
        <f>IF(AND($CI150="Y", Indicators!Q150&lt;&gt;""), IF(Indicators!Q150&lt;Parameters!H$20, "Y", "N"),"")</f>
        <v/>
      </c>
      <c r="CN150" s="29" t="str">
        <f>IF(AND($CI150="Y", Indicators!R150&lt;&gt;""), IF(Indicators!R150&lt;Parameters!I$20, "Y", "N"),"")</f>
        <v/>
      </c>
      <c r="CO150" s="29" t="str">
        <f>IF(AND($CI150="Y", Indicators!S150&lt;&gt;""), IF(Indicators!S150&lt;Parameters!J$20, "Y", "N"),"")</f>
        <v/>
      </c>
      <c r="CP150" s="29" t="str">
        <f>IF(AND($CI150="Y", Indicators!T150&lt;&gt;""), IF(Indicators!T150&lt;Parameters!K$20, "Y", "N"),"")</f>
        <v/>
      </c>
      <c r="CQ150" s="29" t="str">
        <f>IF(AND($CI150="Y", Indicators!U150&lt;&gt;""), IF(Indicators!U150&lt;Parameters!L$20, "Y", "N"),"")</f>
        <v/>
      </c>
      <c r="CR150" s="29" t="str">
        <f>IF(AND($CI150="Y", Indicators!V150&lt;&gt;""), IF(Indicators!V150&lt;Parameters!M$20, "Y", "N"),"")</f>
        <v/>
      </c>
      <c r="CS150" s="81" t="str">
        <f t="shared" si="95"/>
        <v/>
      </c>
      <c r="CT150" s="84" t="str">
        <f>IF(CI150="Y", IF(CS150&gt;=Parameters!C$19, "Y", "N"), "")</f>
        <v/>
      </c>
      <c r="CU150" s="29" t="str">
        <f>IF($H150="Yes",#REF!, "")</f>
        <v/>
      </c>
      <c r="CV150" s="78" t="str">
        <f>IF(CT150="Y", Indicators!X150, "")</f>
        <v/>
      </c>
      <c r="CW150" s="34" t="str">
        <f>IF(CV150&lt;&gt;"",IF(CV150&gt;Parameters!C169,"Y","N"), "")</f>
        <v/>
      </c>
      <c r="CY150" s="33" t="str">
        <f>IF($K150="Yes", IF(Indicators!F150&lt;&gt;"", Indicators!F150, ""), "")</f>
        <v/>
      </c>
      <c r="CZ150" s="33" t="str">
        <f>IF($K150="Yes", IF(Indicators!G150&lt;&gt;"", Indicators!G150, ""), "")</f>
        <v/>
      </c>
      <c r="DA150" s="33" t="str">
        <f>IF($K150="Yes", IF(Indicators!H150&lt;&gt;"", Indicators!H150, ""), "")</f>
        <v/>
      </c>
      <c r="DB150" s="33" t="str">
        <f>IF($K150="Yes", IF(Indicators!I150&lt;&gt;"", Indicators!I150, ""), "")</f>
        <v/>
      </c>
      <c r="DC150" s="33" t="str">
        <f>IF($K150="Yes", IF(Indicators!J150&lt;&gt;"", Indicators!J150, ""), "")</f>
        <v/>
      </c>
      <c r="DD150" s="33" t="str">
        <f>IF($K150="Yes", IF(Indicators!K150&lt;&gt;"", Indicators!K150, ""), "")</f>
        <v/>
      </c>
      <c r="DE150" s="33" t="str">
        <f>IF($K150="Yes", IF(Indicators!L150&lt;&gt;"", Indicators!L150, ""), "")</f>
        <v/>
      </c>
      <c r="DF150" s="33" t="str">
        <f>IF($K150="Yes", IF(Indicators!M150&lt;&gt;"", Indicators!M150, ""), "")</f>
        <v/>
      </c>
      <c r="DH150" s="33" t="str">
        <f>IF($K150="Yes", IF(Indicators!W150&lt;&gt;"", Indicators!W150, ""), "")</f>
        <v/>
      </c>
      <c r="DJ150" s="33" t="str">
        <f>IF($K150="Yes", IF(Indicators!O150&lt;&gt;"", Indicators!O150, ""), "")</f>
        <v/>
      </c>
      <c r="DK150" s="33" t="str">
        <f>IF($K150="Yes", IF(Indicators!P150&lt;&gt;"", Indicators!P150, ""), "")</f>
        <v/>
      </c>
      <c r="DL150" s="33" t="str">
        <f>IF($K150="Yes", IF(Indicators!Q150&lt;&gt;"", Indicators!Q150, ""), "")</f>
        <v/>
      </c>
      <c r="DM150" s="33" t="str">
        <f>IF($K150="Yes", IF(Indicators!R150&lt;&gt;"", Indicators!R150, ""), "")</f>
        <v/>
      </c>
      <c r="DN150" s="33" t="str">
        <f>IF($K150="Yes", IF(Indicators!S150&lt;&gt;"", Indicators!S150, ""), "")</f>
        <v/>
      </c>
      <c r="DO150" s="33" t="str">
        <f>IF($K150="Yes", IF(Indicators!T150&lt;&gt;"", Indicators!T150, ""), "")</f>
        <v/>
      </c>
      <c r="DP150" s="33" t="str">
        <f>IF($K150="Yes", IF(Indicators!U150&lt;&gt;"", Indicators!U150, ""), "")</f>
        <v/>
      </c>
      <c r="DQ150" s="33" t="str">
        <f>IF($K150="Yes", IF(Indicators!V150&lt;&gt;"", Indicators!V150, ""), "")</f>
        <v/>
      </c>
      <c r="DS150" s="29" t="str">
        <f>IF($K150="Yes", IF(Indicators!X150&lt;&gt;"", Indicators!X150, ""), "")</f>
        <v/>
      </c>
    </row>
    <row r="151" spans="1:123" x14ac:dyDescent="0.25">
      <c r="A151" s="56" t="str">
        <f>Indicators!A151</f>
        <v>District1035</v>
      </c>
      <c r="B151" s="56" t="str">
        <f>Indicators!B151</f>
        <v>School 2</v>
      </c>
      <c r="C151" s="57" t="str">
        <f>Indicators!D151</f>
        <v>Yes</v>
      </c>
      <c r="D151" s="64">
        <f>IF(AK151="Y", IF(Parameters!B$5="Percentile", Identification!AJ151,Identification!AI151), "")</f>
        <v>46.923076899999998</v>
      </c>
      <c r="E151" s="64" t="str">
        <f>IF(AN151="Y", IF(Parameters!B$6="Percentile", AM151, AL151), "")</f>
        <v/>
      </c>
      <c r="F151" s="57" t="str">
        <f t="shared" si="64"/>
        <v>Y</v>
      </c>
      <c r="G151" s="64" t="str">
        <f>IF(AND(F151="Y", AS151="Y"), IF(Parameters!B$7="Percentile", AR151,AQ151), "")</f>
        <v/>
      </c>
      <c r="H151" s="57" t="str">
        <f t="shared" si="65"/>
        <v>N</v>
      </c>
      <c r="I151" s="64" t="str">
        <f>IF(AND(H151="Y", AW151="Y"), IF(Parameters!B$7="Percentile", AV151,AU151), "")</f>
        <v/>
      </c>
      <c r="J151" s="65" t="str">
        <f t="shared" si="66"/>
        <v/>
      </c>
      <c r="K151" s="57" t="str">
        <f t="shared" si="67"/>
        <v>No</v>
      </c>
      <c r="L151" s="87" t="str">
        <f t="shared" si="68"/>
        <v/>
      </c>
      <c r="M151" s="57" t="str">
        <f>Identification!BI151</f>
        <v>N</v>
      </c>
      <c r="N151" s="87" t="str">
        <f t="shared" si="69"/>
        <v/>
      </c>
      <c r="O151" s="88" t="str">
        <f t="shared" si="70"/>
        <v/>
      </c>
      <c r="P151" s="57" t="str">
        <f t="shared" si="71"/>
        <v/>
      </c>
      <c r="Q151" s="57" t="str">
        <f t="shared" si="72"/>
        <v/>
      </c>
      <c r="R151" s="57" t="str">
        <f t="shared" si="73"/>
        <v>No</v>
      </c>
      <c r="S151" s="57" t="str">
        <f t="shared" si="74"/>
        <v/>
      </c>
      <c r="T151" s="57" t="str">
        <f t="shared" si="75"/>
        <v>N</v>
      </c>
      <c r="U151" s="57" t="str">
        <f t="shared" si="76"/>
        <v/>
      </c>
      <c r="V151" s="88" t="str">
        <f t="shared" si="77"/>
        <v/>
      </c>
      <c r="W151" s="57" t="str">
        <f t="shared" si="78"/>
        <v/>
      </c>
      <c r="X151" s="91" t="str">
        <f t="shared" si="79"/>
        <v/>
      </c>
      <c r="Y151" s="58" t="str">
        <f t="shared" si="80"/>
        <v>No</v>
      </c>
      <c r="AA151" s="29" t="str">
        <f t="shared" si="81"/>
        <v>No</v>
      </c>
      <c r="AB151" s="29" t="str">
        <f t="shared" si="82"/>
        <v>No</v>
      </c>
      <c r="AC151" s="29" t="str">
        <f t="shared" si="83"/>
        <v>No</v>
      </c>
      <c r="AE151" s="29" t="str">
        <f t="shared" si="84"/>
        <v/>
      </c>
      <c r="AF151" s="29" t="str">
        <f t="shared" si="85"/>
        <v/>
      </c>
      <c r="AG151" s="29" t="str">
        <f t="shared" si="86"/>
        <v/>
      </c>
      <c r="AI151" s="33">
        <f>IF(C151="Yes",IF(Indicators!E151&lt;&gt;"", Indicators!E151,""),"")</f>
        <v>46.923076899999998</v>
      </c>
      <c r="AJ151" s="33">
        <f t="shared" si="87"/>
        <v>55.7</v>
      </c>
      <c r="AK151" s="62" t="str">
        <f>IF(Parameters!B$5="Percentile", IF(AJ151&lt;Parameters!C$5, "Y", "N"), IF(AI151&lt;Parameters!C$5, "Y", "N"))</f>
        <v>Y</v>
      </c>
      <c r="AL151" s="33" t="str">
        <f>IF(C151="Yes", IF(Indicators!W151&lt;&gt;"", Indicators!W151, ""),"")</f>
        <v/>
      </c>
      <c r="AM151" s="33" t="str">
        <f t="shared" si="88"/>
        <v/>
      </c>
      <c r="AN151" s="33" t="str">
        <f>IF(AL151&lt;&gt;"", IF(Parameters!B$6="Percentile", IF(AM151&lt;Parameters!C$6, "Y", "N"), IF(AL151&lt;Parameters!C$6, "Y", "N")),"")</f>
        <v/>
      </c>
      <c r="AO151" s="47" t="str">
        <f t="shared" si="89"/>
        <v>Y</v>
      </c>
      <c r="AQ151" s="33">
        <f>IF(C151="Yes", IF(Indicators!N151&lt;&gt;"", Indicators!N151,""),"")</f>
        <v>129.6875</v>
      </c>
      <c r="AR151" s="33">
        <f t="shared" si="90"/>
        <v>85.6</v>
      </c>
      <c r="AS151" s="48" t="str">
        <f>IF(Parameters!B$7="Percentile", IF(AR151&lt;Parameters!C$7, "Y", "N"), IF(AQ151&lt;Parameters!C$7, "Y", "N"))</f>
        <v>N</v>
      </c>
      <c r="AU151" s="33">
        <f>IF(C151="Yes", IF(Indicators!X151&lt;&gt;"", Indicators!X151,""),"")</f>
        <v>16.13</v>
      </c>
      <c r="AV151" s="33">
        <f t="shared" si="91"/>
        <v>38.299999999999997</v>
      </c>
      <c r="AW151" s="48" t="str">
        <f>IF(Parameters!B$8="Percentile", IF(AV151&lt;Parameters!C$8, "Y", "N"), IF(AU151&gt;Parameters!C$8, "Y", "N"))</f>
        <v>N</v>
      </c>
      <c r="AY151" s="71" t="str">
        <f>IF(Indicators!F151&lt;&gt;"", IF(Indicators!F151&lt;Parameters!F$5, "Y", "N"), "")</f>
        <v>N</v>
      </c>
      <c r="AZ151" s="71" t="str">
        <f>IF(Indicators!G151&lt;&gt;"", IF(Indicators!G151&lt;Parameters!G$5, "Y", "N"), "")</f>
        <v>N</v>
      </c>
      <c r="BA151" s="71" t="str">
        <f>IF(Indicators!H151&lt;&gt;"", IF(Indicators!H151&lt;Parameters!H$5, "Y", "N"), "")</f>
        <v/>
      </c>
      <c r="BB151" s="71" t="str">
        <f>IF(Indicators!I151&lt;&gt;"", IF(Indicators!I151&lt;Parameters!I$5, "Y", "N"), "")</f>
        <v/>
      </c>
      <c r="BC151" s="71" t="str">
        <f>IF(Indicators!J151&lt;&gt;"", IF(Indicators!J151&lt;Parameters!J$5, "Y", "N"), "")</f>
        <v/>
      </c>
      <c r="BD151" s="71" t="str">
        <f>IF(Indicators!K151&lt;&gt;"", IF(Indicators!K151&lt;Parameters!K$5, "Y", "N"), "")</f>
        <v/>
      </c>
      <c r="BE151" s="71" t="str">
        <f>IF(Indicators!L151&lt;&gt;"", IF(Indicators!L151&lt;Parameters!L$5, "Y", "N"), "")</f>
        <v/>
      </c>
      <c r="BF151" s="71" t="str">
        <f>IF(Indicators!M151&lt;&gt;"", IF(Indicators!M151&lt;Parameters!M$5, "Y", "N"), "")</f>
        <v>Y</v>
      </c>
      <c r="BG151" s="29" t="str">
        <f>IF(Indicators!Q151&lt;&gt;"", IF(Indicators!Q151&lt;Parameters!H$6, "Y", "N"), "")</f>
        <v/>
      </c>
      <c r="BH151" s="29">
        <f t="shared" si="92"/>
        <v>1</v>
      </c>
      <c r="BI151" s="47" t="str">
        <f>IF(K151="No",IF(BH151&gt;=Parameters!C$12, "Y", "N"), "")</f>
        <v>N</v>
      </c>
      <c r="BK151" s="78" t="str">
        <f>IF(AND($BI151="Y", Indicators!O151&lt;&gt;""), _xlfn.PERCENTRANK.EXC(Indicators!O$2:O$210, Indicators!O151)*100, "")</f>
        <v/>
      </c>
      <c r="BL151" s="78" t="str">
        <f>IF(AND($BI151="Y", Indicators!P151&lt;&gt;""), _xlfn.PERCENTRANK.EXC(Indicators!P$2:P$210, Indicators!P151)*100, "")</f>
        <v/>
      </c>
      <c r="BM151" s="78" t="str">
        <f>IF(AND($BI151="Y", Indicators!Q151&lt;&gt;""), _xlfn.PERCENTRANK.EXC(Indicators!Q$2:Q$210, Indicators!Q151)*100, "")</f>
        <v/>
      </c>
      <c r="BN151" s="78" t="str">
        <f>IF(AND($BI151="Y", Indicators!R151&lt;&gt;""), _xlfn.PERCENTRANK.EXC(Indicators!R$2:R$210, Indicators!R151)*100, "")</f>
        <v/>
      </c>
      <c r="BO151" s="78" t="str">
        <f>IF(AND($BI151="Y", Indicators!S151&lt;&gt;""), _xlfn.PERCENTRANK.EXC(Indicators!S$2:S$210, Indicators!S151)*100, "")</f>
        <v/>
      </c>
      <c r="BP151" s="78" t="str">
        <f>IF(AND($BI151="Y", Indicators!T151&lt;&gt;""), _xlfn.PERCENTRANK.EXC(Indicators!T$2:T$210, Indicators!T151)*100, "")</f>
        <v/>
      </c>
      <c r="BQ151" s="78" t="str">
        <f>IF(AND($BI151="Y", Indicators!U151&lt;&gt;""), _xlfn.PERCENTRANK.EXC(Indicators!U$2:U$210, Indicators!U151)*100, "")</f>
        <v/>
      </c>
      <c r="BR151" s="78" t="str">
        <f>IF(AND($BI151="Y", Indicators!V151&lt;&gt;""), _xlfn.PERCENTRANK.EXC(Indicators!V$2:V$210, Indicators!V151)*100, "")</f>
        <v/>
      </c>
      <c r="BS151" s="81" t="str">
        <f t="shared" si="93"/>
        <v/>
      </c>
      <c r="BT151" s="84" t="str">
        <f>IF(BI151="Y", IF(BS151&gt;=Parameters!C$13, "Y", "N"), "")</f>
        <v/>
      </c>
      <c r="BU151" s="29"/>
      <c r="BV151" s="33" t="str">
        <f>IF(BT151="Y", Indicators!X151, "")</f>
        <v/>
      </c>
      <c r="BW151" s="47" t="str">
        <f>IF(BV151&lt;&gt;"", IF(BV151&gt;Parameters!C$14,"Y", "N"), "")</f>
        <v/>
      </c>
      <c r="BY151" s="72" t="str">
        <f>IF(Indicators!F151&lt;&gt;"", IF(Indicators!F151&lt;Parameters!F$18, "Y", "N"), "")</f>
        <v>N</v>
      </c>
      <c r="BZ151" s="72" t="str">
        <f>IF(Indicators!G151&lt;&gt;"", IF(Indicators!G151&lt;Parameters!G$18, "Y", "N"), "")</f>
        <v>N</v>
      </c>
      <c r="CA151" s="72" t="str">
        <f>IF(Indicators!H151&lt;&gt;"", IF(Indicators!H151&lt;Parameters!H$18, "Y", "N"), "")</f>
        <v/>
      </c>
      <c r="CB151" s="72" t="str">
        <f>IF(Indicators!I151&lt;&gt;"", IF(Indicators!I151&lt;Parameters!I$18, "Y", "N"), "")</f>
        <v/>
      </c>
      <c r="CC151" s="72" t="str">
        <f>IF(Indicators!J151&lt;&gt;"", IF(Indicators!J151&lt;Parameters!J$18, "Y", "N"), "")</f>
        <v/>
      </c>
      <c r="CD151" s="72" t="str">
        <f>IF(Indicators!K151&lt;&gt;"", IF(Indicators!K151&lt;Parameters!K$18, "Y", "N"), "")</f>
        <v/>
      </c>
      <c r="CE151" s="72" t="str">
        <f>IF(Indicators!L151&lt;&gt;"", IF(Indicators!L151&lt;Parameters!L$18, "Y", "N"), "")</f>
        <v/>
      </c>
      <c r="CF151" s="72" t="str">
        <f>IF(Indicators!M151&lt;&gt;"", IF(Indicators!M151&lt;Parameters!M$18, "Y", "N"), "")</f>
        <v>N</v>
      </c>
      <c r="CG151" s="29" t="str">
        <f>IF(Indicators!Q151&lt;&gt;"", IF(Indicators!Q151&lt;Parameters!H$19, "Y", "N"), "")</f>
        <v/>
      </c>
      <c r="CH151" s="29">
        <f t="shared" si="94"/>
        <v>0</v>
      </c>
      <c r="CI151" s="47" t="str">
        <f>IF(AND(K151="No",R151="No"),IF(CH151&gt;=Parameters!C$18, "Y", "N"), "")</f>
        <v>N</v>
      </c>
      <c r="CJ151" s="29"/>
      <c r="CK151" s="29" t="str">
        <f>IF(AND($CI151="Y", Indicators!O151&lt;&gt;""), IF(Indicators!O151&lt;Parameters!F$20, "Y", "N"),"")</f>
        <v/>
      </c>
      <c r="CL151" s="29" t="str">
        <f>IF(AND($CI151="Y", Indicators!P151&lt;&gt;""), IF(Indicators!P151&lt;Parameters!G$20, "Y", "N"),"")</f>
        <v/>
      </c>
      <c r="CM151" s="29" t="str">
        <f>IF(AND($CI151="Y", Indicators!Q151&lt;&gt;""), IF(Indicators!Q151&lt;Parameters!H$20, "Y", "N"),"")</f>
        <v/>
      </c>
      <c r="CN151" s="29" t="str">
        <f>IF(AND($CI151="Y", Indicators!R151&lt;&gt;""), IF(Indicators!R151&lt;Parameters!I$20, "Y", "N"),"")</f>
        <v/>
      </c>
      <c r="CO151" s="29" t="str">
        <f>IF(AND($CI151="Y", Indicators!S151&lt;&gt;""), IF(Indicators!S151&lt;Parameters!J$20, "Y", "N"),"")</f>
        <v/>
      </c>
      <c r="CP151" s="29" t="str">
        <f>IF(AND($CI151="Y", Indicators!T151&lt;&gt;""), IF(Indicators!T151&lt;Parameters!K$20, "Y", "N"),"")</f>
        <v/>
      </c>
      <c r="CQ151" s="29" t="str">
        <f>IF(AND($CI151="Y", Indicators!U151&lt;&gt;""), IF(Indicators!U151&lt;Parameters!L$20, "Y", "N"),"")</f>
        <v/>
      </c>
      <c r="CR151" s="29" t="str">
        <f>IF(AND($CI151="Y", Indicators!V151&lt;&gt;""), IF(Indicators!V151&lt;Parameters!M$20, "Y", "N"),"")</f>
        <v/>
      </c>
      <c r="CS151" s="81" t="str">
        <f t="shared" si="95"/>
        <v/>
      </c>
      <c r="CT151" s="84" t="str">
        <f>IF(CI151="Y", IF(CS151&gt;=Parameters!C$19, "Y", "N"), "")</f>
        <v/>
      </c>
      <c r="CU151" s="29" t="str">
        <f>IF($H151="Yes",#REF!, "")</f>
        <v/>
      </c>
      <c r="CV151" s="78" t="str">
        <f>IF(CT151="Y", Indicators!X151, "")</f>
        <v/>
      </c>
      <c r="CW151" s="34" t="str">
        <f>IF(CV151&lt;&gt;"",IF(CV151&gt;Parameters!C170,"Y","N"), "")</f>
        <v/>
      </c>
      <c r="CY151" s="33" t="str">
        <f>IF($K151="Yes", IF(Indicators!F151&lt;&gt;"", Indicators!F151, ""), "")</f>
        <v/>
      </c>
      <c r="CZ151" s="33" t="str">
        <f>IF($K151="Yes", IF(Indicators!G151&lt;&gt;"", Indicators!G151, ""), "")</f>
        <v/>
      </c>
      <c r="DA151" s="33" t="str">
        <f>IF($K151="Yes", IF(Indicators!H151&lt;&gt;"", Indicators!H151, ""), "")</f>
        <v/>
      </c>
      <c r="DB151" s="33" t="str">
        <f>IF($K151="Yes", IF(Indicators!I151&lt;&gt;"", Indicators!I151, ""), "")</f>
        <v/>
      </c>
      <c r="DC151" s="33" t="str">
        <f>IF($K151="Yes", IF(Indicators!J151&lt;&gt;"", Indicators!J151, ""), "")</f>
        <v/>
      </c>
      <c r="DD151" s="33" t="str">
        <f>IF($K151="Yes", IF(Indicators!K151&lt;&gt;"", Indicators!K151, ""), "")</f>
        <v/>
      </c>
      <c r="DE151" s="33" t="str">
        <f>IF($K151="Yes", IF(Indicators!L151&lt;&gt;"", Indicators!L151, ""), "")</f>
        <v/>
      </c>
      <c r="DF151" s="33" t="str">
        <f>IF($K151="Yes", IF(Indicators!M151&lt;&gt;"", Indicators!M151, ""), "")</f>
        <v/>
      </c>
      <c r="DH151" s="33" t="str">
        <f>IF($K151="Yes", IF(Indicators!W151&lt;&gt;"", Indicators!W151, ""), "")</f>
        <v/>
      </c>
      <c r="DJ151" s="33" t="str">
        <f>IF($K151="Yes", IF(Indicators!O151&lt;&gt;"", Indicators!O151, ""), "")</f>
        <v/>
      </c>
      <c r="DK151" s="33" t="str">
        <f>IF($K151="Yes", IF(Indicators!P151&lt;&gt;"", Indicators!P151, ""), "")</f>
        <v/>
      </c>
      <c r="DL151" s="33" t="str">
        <f>IF($K151="Yes", IF(Indicators!Q151&lt;&gt;"", Indicators!Q151, ""), "")</f>
        <v/>
      </c>
      <c r="DM151" s="33" t="str">
        <f>IF($K151="Yes", IF(Indicators!R151&lt;&gt;"", Indicators!R151, ""), "")</f>
        <v/>
      </c>
      <c r="DN151" s="33" t="str">
        <f>IF($K151="Yes", IF(Indicators!S151&lt;&gt;"", Indicators!S151, ""), "")</f>
        <v/>
      </c>
      <c r="DO151" s="33" t="str">
        <f>IF($K151="Yes", IF(Indicators!T151&lt;&gt;"", Indicators!T151, ""), "")</f>
        <v/>
      </c>
      <c r="DP151" s="33" t="str">
        <f>IF($K151="Yes", IF(Indicators!U151&lt;&gt;"", Indicators!U151, ""), "")</f>
        <v/>
      </c>
      <c r="DQ151" s="33" t="str">
        <f>IF($K151="Yes", IF(Indicators!V151&lt;&gt;"", Indicators!V151, ""), "")</f>
        <v/>
      </c>
      <c r="DS151" s="29" t="str">
        <f>IF($K151="Yes", IF(Indicators!X151&lt;&gt;"", Indicators!X151, ""), "")</f>
        <v/>
      </c>
    </row>
    <row r="152" spans="1:123" x14ac:dyDescent="0.25">
      <c r="A152" s="56" t="str">
        <f>Indicators!A152</f>
        <v>District1035</v>
      </c>
      <c r="B152" s="56" t="str">
        <f>Indicators!B152</f>
        <v>School 3</v>
      </c>
      <c r="C152" s="57" t="str">
        <f>Indicators!D152</f>
        <v>Yes</v>
      </c>
      <c r="D152" s="64" t="str">
        <f>IF(AK152="Y", IF(Parameters!B$5="Percentile", Identification!AJ152,Identification!AI152), "")</f>
        <v/>
      </c>
      <c r="E152" s="64" t="str">
        <f>IF(AN152="Y", IF(Parameters!B$6="Percentile", AM152, AL152), "")</f>
        <v/>
      </c>
      <c r="F152" s="57" t="str">
        <f t="shared" si="64"/>
        <v>N</v>
      </c>
      <c r="G152" s="64" t="str">
        <f>IF(AND(F152="Y", AS152="Y"), IF(Parameters!B$7="Percentile", AR152,AQ152), "")</f>
        <v/>
      </c>
      <c r="H152" s="57" t="str">
        <f t="shared" si="65"/>
        <v/>
      </c>
      <c r="I152" s="64" t="str">
        <f>IF(AND(H152="Y", AW152="Y"), IF(Parameters!B$7="Percentile", AV152,AU152), "")</f>
        <v/>
      </c>
      <c r="J152" s="65" t="str">
        <f t="shared" si="66"/>
        <v/>
      </c>
      <c r="K152" s="57" t="str">
        <f t="shared" si="67"/>
        <v>No</v>
      </c>
      <c r="L152" s="87">
        <f t="shared" si="68"/>
        <v>2</v>
      </c>
      <c r="M152" s="57" t="str">
        <f>Identification!BI152</f>
        <v>Y</v>
      </c>
      <c r="N152" s="87" t="str">
        <f t="shared" si="69"/>
        <v/>
      </c>
      <c r="O152" s="88" t="str">
        <f t="shared" si="70"/>
        <v>N</v>
      </c>
      <c r="P152" s="57" t="str">
        <f t="shared" si="71"/>
        <v/>
      </c>
      <c r="Q152" s="57" t="str">
        <f t="shared" si="72"/>
        <v/>
      </c>
      <c r="R152" s="57" t="str">
        <f t="shared" si="73"/>
        <v>No</v>
      </c>
      <c r="S152" s="57" t="str">
        <f t="shared" si="74"/>
        <v/>
      </c>
      <c r="T152" s="57" t="str">
        <f t="shared" si="75"/>
        <v>N</v>
      </c>
      <c r="U152" s="57" t="str">
        <f t="shared" si="76"/>
        <v/>
      </c>
      <c r="V152" s="88" t="str">
        <f t="shared" si="77"/>
        <v/>
      </c>
      <c r="W152" s="57" t="str">
        <f t="shared" si="78"/>
        <v/>
      </c>
      <c r="X152" s="91" t="str">
        <f t="shared" si="79"/>
        <v/>
      </c>
      <c r="Y152" s="58" t="str">
        <f t="shared" si="80"/>
        <v>No</v>
      </c>
      <c r="AA152" s="29" t="str">
        <f t="shared" si="81"/>
        <v>No</v>
      </c>
      <c r="AB152" s="29" t="str">
        <f t="shared" si="82"/>
        <v>No</v>
      </c>
      <c r="AC152" s="29" t="str">
        <f t="shared" si="83"/>
        <v>No</v>
      </c>
      <c r="AE152" s="29" t="str">
        <f t="shared" si="84"/>
        <v/>
      </c>
      <c r="AF152" s="29" t="str">
        <f t="shared" si="85"/>
        <v/>
      </c>
      <c r="AG152" s="29" t="str">
        <f t="shared" si="86"/>
        <v/>
      </c>
      <c r="AI152" s="33">
        <f>IF(C152="Yes",IF(Indicators!E152&lt;&gt;"", Indicators!E152,""),"")</f>
        <v>50.220264299999997</v>
      </c>
      <c r="AJ152" s="33">
        <f t="shared" si="87"/>
        <v>64.600000000000009</v>
      </c>
      <c r="AK152" s="62" t="str">
        <f>IF(Parameters!B$5="Percentile", IF(AJ152&lt;Parameters!C$5, "Y", "N"), IF(AI152&lt;Parameters!C$5, "Y", "N"))</f>
        <v>N</v>
      </c>
      <c r="AL152" s="33" t="str">
        <f>IF(C152="Yes", IF(Indicators!W152&lt;&gt;"", Indicators!W152, ""),"")</f>
        <v/>
      </c>
      <c r="AM152" s="33" t="str">
        <f t="shared" si="88"/>
        <v/>
      </c>
      <c r="AN152" s="33" t="str">
        <f>IF(AL152&lt;&gt;"", IF(Parameters!B$6="Percentile", IF(AM152&lt;Parameters!C$6, "Y", "N"), IF(AL152&lt;Parameters!C$6, "Y", "N")),"")</f>
        <v/>
      </c>
      <c r="AO152" s="47" t="str">
        <f t="shared" si="89"/>
        <v>N</v>
      </c>
      <c r="AQ152" s="33">
        <f>IF(C152="Yes", IF(Indicators!N152&lt;&gt;"", Indicators!N152,""),"")</f>
        <v>116.1363636</v>
      </c>
      <c r="AR152" s="33">
        <f t="shared" si="90"/>
        <v>63</v>
      </c>
      <c r="AS152" s="48" t="str">
        <f>IF(Parameters!B$7="Percentile", IF(AR152&lt;Parameters!C$7, "Y", "N"), IF(AQ152&lt;Parameters!C$7, "Y", "N"))</f>
        <v>N</v>
      </c>
      <c r="AU152" s="33">
        <f>IF(C152="Yes", IF(Indicators!X152&lt;&gt;"", Indicators!X152,""),"")</f>
        <v>14.06</v>
      </c>
      <c r="AV152" s="33">
        <f t="shared" si="91"/>
        <v>52.400000000000006</v>
      </c>
      <c r="AW152" s="48" t="str">
        <f>IF(Parameters!B$8="Percentile", IF(AV152&lt;Parameters!C$8, "Y", "N"), IF(AU152&gt;Parameters!C$8, "Y", "N"))</f>
        <v>N</v>
      </c>
      <c r="AY152" s="71" t="str">
        <f>IF(Indicators!F152&lt;&gt;"", IF(Indicators!F152&lt;Parameters!F$5, "Y", "N"), "")</f>
        <v>N</v>
      </c>
      <c r="AZ152" s="71" t="str">
        <f>IF(Indicators!G152&lt;&gt;"", IF(Indicators!G152&lt;Parameters!G$5, "Y", "N"), "")</f>
        <v>Y</v>
      </c>
      <c r="BA152" s="71" t="str">
        <f>IF(Indicators!H152&lt;&gt;"", IF(Indicators!H152&lt;Parameters!H$5, "Y", "N"), "")</f>
        <v/>
      </c>
      <c r="BB152" s="71" t="str">
        <f>IF(Indicators!I152&lt;&gt;"", IF(Indicators!I152&lt;Parameters!I$5, "Y", "N"), "")</f>
        <v/>
      </c>
      <c r="BC152" s="71" t="str">
        <f>IF(Indicators!J152&lt;&gt;"", IF(Indicators!J152&lt;Parameters!J$5, "Y", "N"), "")</f>
        <v/>
      </c>
      <c r="BD152" s="71" t="str">
        <f>IF(Indicators!K152&lt;&gt;"", IF(Indicators!K152&lt;Parameters!K$5, "Y", "N"), "")</f>
        <v/>
      </c>
      <c r="BE152" s="71" t="str">
        <f>IF(Indicators!L152&lt;&gt;"", IF(Indicators!L152&lt;Parameters!L$5, "Y", "N"), "")</f>
        <v/>
      </c>
      <c r="BF152" s="71" t="str">
        <f>IF(Indicators!M152&lt;&gt;"", IF(Indicators!M152&lt;Parameters!M$5, "Y", "N"), "")</f>
        <v>Y</v>
      </c>
      <c r="BG152" s="29" t="str">
        <f>IF(Indicators!Q152&lt;&gt;"", IF(Indicators!Q152&lt;Parameters!H$6, "Y", "N"), "")</f>
        <v/>
      </c>
      <c r="BH152" s="29">
        <f t="shared" si="92"/>
        <v>2</v>
      </c>
      <c r="BI152" s="47" t="str">
        <f>IF(K152="No",IF(BH152&gt;=Parameters!C$12, "Y", "N"), "")</f>
        <v>Y</v>
      </c>
      <c r="BK152" s="78">
        <f>IF(AND($BI152="Y", Indicators!O152&lt;&gt;""), _xlfn.PERCENTRANK.EXC(Indicators!O$2:O$210, Indicators!O152)*100, "")</f>
        <v>82.199999999999989</v>
      </c>
      <c r="BL152" s="78">
        <f>IF(AND($BI152="Y", Indicators!P152&lt;&gt;""), _xlfn.PERCENTRANK.EXC(Indicators!P$2:P$210, Indicators!P152)*100, "")</f>
        <v>81.2</v>
      </c>
      <c r="BM152" s="78" t="str">
        <f>IF(AND($BI152="Y", Indicators!Q152&lt;&gt;""), _xlfn.PERCENTRANK.EXC(Indicators!Q$2:Q$210, Indicators!Q152)*100, "")</f>
        <v/>
      </c>
      <c r="BN152" s="78" t="str">
        <f>IF(AND($BI152="Y", Indicators!R152&lt;&gt;""), _xlfn.PERCENTRANK.EXC(Indicators!R$2:R$210, Indicators!R152)*100, "")</f>
        <v/>
      </c>
      <c r="BO152" s="78" t="str">
        <f>IF(AND($BI152="Y", Indicators!S152&lt;&gt;""), _xlfn.PERCENTRANK.EXC(Indicators!S$2:S$210, Indicators!S152)*100, "")</f>
        <v/>
      </c>
      <c r="BP152" s="78" t="str">
        <f>IF(AND($BI152="Y", Indicators!T152&lt;&gt;""), _xlfn.PERCENTRANK.EXC(Indicators!T$2:T$210, Indicators!T152)*100, "")</f>
        <v/>
      </c>
      <c r="BQ152" s="78" t="str">
        <f>IF(AND($BI152="Y", Indicators!U152&lt;&gt;""), _xlfn.PERCENTRANK.EXC(Indicators!U$2:U$210, Indicators!U152)*100, "")</f>
        <v/>
      </c>
      <c r="BR152" s="78">
        <f>IF(AND($BI152="Y", Indicators!V152&lt;&gt;""), _xlfn.PERCENTRANK.EXC(Indicators!V$2:V$210, Indicators!V152)*100, "")</f>
        <v>58.199999999999996</v>
      </c>
      <c r="BS152" s="81">
        <f t="shared" si="93"/>
        <v>0</v>
      </c>
      <c r="BT152" s="84" t="str">
        <f>IF(BI152="Y", IF(BS152&gt;=Parameters!C$13, "Y", "N"), "")</f>
        <v>N</v>
      </c>
      <c r="BU152" s="29"/>
      <c r="BV152" s="33" t="str">
        <f>IF(BT152="Y", Indicators!X152, "")</f>
        <v/>
      </c>
      <c r="BW152" s="47" t="str">
        <f>IF(BV152&lt;&gt;"", IF(BV152&gt;Parameters!C$14,"Y", "N"), "")</f>
        <v/>
      </c>
      <c r="BY152" s="72" t="str">
        <f>IF(Indicators!F152&lt;&gt;"", IF(Indicators!F152&lt;Parameters!F$18, "Y", "N"), "")</f>
        <v>N</v>
      </c>
      <c r="BZ152" s="72" t="str">
        <f>IF(Indicators!G152&lt;&gt;"", IF(Indicators!G152&lt;Parameters!G$18, "Y", "N"), "")</f>
        <v>Y</v>
      </c>
      <c r="CA152" s="72" t="str">
        <f>IF(Indicators!H152&lt;&gt;"", IF(Indicators!H152&lt;Parameters!H$18, "Y", "N"), "")</f>
        <v/>
      </c>
      <c r="CB152" s="72" t="str">
        <f>IF(Indicators!I152&lt;&gt;"", IF(Indicators!I152&lt;Parameters!I$18, "Y", "N"), "")</f>
        <v/>
      </c>
      <c r="CC152" s="72" t="str">
        <f>IF(Indicators!J152&lt;&gt;"", IF(Indicators!J152&lt;Parameters!J$18, "Y", "N"), "")</f>
        <v/>
      </c>
      <c r="CD152" s="72" t="str">
        <f>IF(Indicators!K152&lt;&gt;"", IF(Indicators!K152&lt;Parameters!K$18, "Y", "N"), "")</f>
        <v/>
      </c>
      <c r="CE152" s="72" t="str">
        <f>IF(Indicators!L152&lt;&gt;"", IF(Indicators!L152&lt;Parameters!L$18, "Y", "N"), "")</f>
        <v/>
      </c>
      <c r="CF152" s="72" t="str">
        <f>IF(Indicators!M152&lt;&gt;"", IF(Indicators!M152&lt;Parameters!M$18, "Y", "N"), "")</f>
        <v>N</v>
      </c>
      <c r="CG152" s="29" t="str">
        <f>IF(Indicators!Q152&lt;&gt;"", IF(Indicators!Q152&lt;Parameters!H$19, "Y", "N"), "")</f>
        <v/>
      </c>
      <c r="CH152" s="29">
        <f t="shared" si="94"/>
        <v>1</v>
      </c>
      <c r="CI152" s="47" t="str">
        <f>IF(AND(K152="No",R152="No"),IF(CH152&gt;=Parameters!C$18, "Y", "N"), "")</f>
        <v>N</v>
      </c>
      <c r="CJ152" s="29"/>
      <c r="CK152" s="29" t="str">
        <f>IF(AND($CI152="Y", Indicators!O152&lt;&gt;""), IF(Indicators!O152&lt;Parameters!F$20, "Y", "N"),"")</f>
        <v/>
      </c>
      <c r="CL152" s="29" t="str">
        <f>IF(AND($CI152="Y", Indicators!P152&lt;&gt;""), IF(Indicators!P152&lt;Parameters!G$20, "Y", "N"),"")</f>
        <v/>
      </c>
      <c r="CM152" s="29" t="str">
        <f>IF(AND($CI152="Y", Indicators!Q152&lt;&gt;""), IF(Indicators!Q152&lt;Parameters!H$20, "Y", "N"),"")</f>
        <v/>
      </c>
      <c r="CN152" s="29" t="str">
        <f>IF(AND($CI152="Y", Indicators!R152&lt;&gt;""), IF(Indicators!R152&lt;Parameters!I$20, "Y", "N"),"")</f>
        <v/>
      </c>
      <c r="CO152" s="29" t="str">
        <f>IF(AND($CI152="Y", Indicators!S152&lt;&gt;""), IF(Indicators!S152&lt;Parameters!J$20, "Y", "N"),"")</f>
        <v/>
      </c>
      <c r="CP152" s="29" t="str">
        <f>IF(AND($CI152="Y", Indicators!T152&lt;&gt;""), IF(Indicators!T152&lt;Parameters!K$20, "Y", "N"),"")</f>
        <v/>
      </c>
      <c r="CQ152" s="29" t="str">
        <f>IF(AND($CI152="Y", Indicators!U152&lt;&gt;""), IF(Indicators!U152&lt;Parameters!L$20, "Y", "N"),"")</f>
        <v/>
      </c>
      <c r="CR152" s="29" t="str">
        <f>IF(AND($CI152="Y", Indicators!V152&lt;&gt;""), IF(Indicators!V152&lt;Parameters!M$20, "Y", "N"),"")</f>
        <v/>
      </c>
      <c r="CS152" s="81" t="str">
        <f t="shared" si="95"/>
        <v/>
      </c>
      <c r="CT152" s="84" t="str">
        <f>IF(CI152="Y", IF(CS152&gt;=Parameters!C$19, "Y", "N"), "")</f>
        <v/>
      </c>
      <c r="CU152" s="29" t="str">
        <f>IF($H152="Yes",#REF!, "")</f>
        <v/>
      </c>
      <c r="CV152" s="78" t="str">
        <f>IF(CT152="Y", Indicators!X152, "")</f>
        <v/>
      </c>
      <c r="CW152" s="34" t="str">
        <f>IF(CV152&lt;&gt;"",IF(CV152&gt;Parameters!C171,"Y","N"), "")</f>
        <v/>
      </c>
      <c r="CY152" s="33" t="str">
        <f>IF($K152="Yes", IF(Indicators!F152&lt;&gt;"", Indicators!F152, ""), "")</f>
        <v/>
      </c>
      <c r="CZ152" s="33" t="str">
        <f>IF($K152="Yes", IF(Indicators!G152&lt;&gt;"", Indicators!G152, ""), "")</f>
        <v/>
      </c>
      <c r="DA152" s="33" t="str">
        <f>IF($K152="Yes", IF(Indicators!H152&lt;&gt;"", Indicators!H152, ""), "")</f>
        <v/>
      </c>
      <c r="DB152" s="33" t="str">
        <f>IF($K152="Yes", IF(Indicators!I152&lt;&gt;"", Indicators!I152, ""), "")</f>
        <v/>
      </c>
      <c r="DC152" s="33" t="str">
        <f>IF($K152="Yes", IF(Indicators!J152&lt;&gt;"", Indicators!J152, ""), "")</f>
        <v/>
      </c>
      <c r="DD152" s="33" t="str">
        <f>IF($K152="Yes", IF(Indicators!K152&lt;&gt;"", Indicators!K152, ""), "")</f>
        <v/>
      </c>
      <c r="DE152" s="33" t="str">
        <f>IF($K152="Yes", IF(Indicators!L152&lt;&gt;"", Indicators!L152, ""), "")</f>
        <v/>
      </c>
      <c r="DF152" s="33" t="str">
        <f>IF($K152="Yes", IF(Indicators!M152&lt;&gt;"", Indicators!M152, ""), "")</f>
        <v/>
      </c>
      <c r="DH152" s="33" t="str">
        <f>IF($K152="Yes", IF(Indicators!W152&lt;&gt;"", Indicators!W152, ""), "")</f>
        <v/>
      </c>
      <c r="DJ152" s="33" t="str">
        <f>IF($K152="Yes", IF(Indicators!O152&lt;&gt;"", Indicators!O152, ""), "")</f>
        <v/>
      </c>
      <c r="DK152" s="33" t="str">
        <f>IF($K152="Yes", IF(Indicators!P152&lt;&gt;"", Indicators!P152, ""), "")</f>
        <v/>
      </c>
      <c r="DL152" s="33" t="str">
        <f>IF($K152="Yes", IF(Indicators!Q152&lt;&gt;"", Indicators!Q152, ""), "")</f>
        <v/>
      </c>
      <c r="DM152" s="33" t="str">
        <f>IF($K152="Yes", IF(Indicators!R152&lt;&gt;"", Indicators!R152, ""), "")</f>
        <v/>
      </c>
      <c r="DN152" s="33" t="str">
        <f>IF($K152="Yes", IF(Indicators!S152&lt;&gt;"", Indicators!S152, ""), "")</f>
        <v/>
      </c>
      <c r="DO152" s="33" t="str">
        <f>IF($K152="Yes", IF(Indicators!T152&lt;&gt;"", Indicators!T152, ""), "")</f>
        <v/>
      </c>
      <c r="DP152" s="33" t="str">
        <f>IF($K152="Yes", IF(Indicators!U152&lt;&gt;"", Indicators!U152, ""), "")</f>
        <v/>
      </c>
      <c r="DQ152" s="33" t="str">
        <f>IF($K152="Yes", IF(Indicators!V152&lt;&gt;"", Indicators!V152, ""), "")</f>
        <v/>
      </c>
      <c r="DS152" s="29" t="str">
        <f>IF($K152="Yes", IF(Indicators!X152&lt;&gt;"", Indicators!X152, ""), "")</f>
        <v/>
      </c>
    </row>
    <row r="153" spans="1:123" x14ac:dyDescent="0.25">
      <c r="A153" s="56" t="str">
        <f>Indicators!A153</f>
        <v>District1036</v>
      </c>
      <c r="B153" s="56" t="str">
        <f>Indicators!B153</f>
        <v>School 1</v>
      </c>
      <c r="C153" s="57" t="str">
        <f>Indicators!D153</f>
        <v>No</v>
      </c>
      <c r="D153" s="64" t="str">
        <f>IF(AK153="Y", IF(Parameters!B$5="Percentile", Identification!AJ153,Identification!AI153), "")</f>
        <v/>
      </c>
      <c r="E153" s="64" t="str">
        <f>IF(AN153="Y", IF(Parameters!B$6="Percentile", AM153, AL153), "")</f>
        <v/>
      </c>
      <c r="F153" s="57" t="str">
        <f t="shared" si="64"/>
        <v/>
      </c>
      <c r="G153" s="64" t="str">
        <f>IF(AND(F153="Y", AS153="Y"), IF(Parameters!B$7="Percentile", AR153,AQ153), "")</f>
        <v/>
      </c>
      <c r="H153" s="57" t="str">
        <f t="shared" si="65"/>
        <v/>
      </c>
      <c r="I153" s="64" t="str">
        <f>IF(AND(H153="Y", AW153="Y"), IF(Parameters!B$7="Percentile", AV153,AU153), "")</f>
        <v/>
      </c>
      <c r="J153" s="65" t="str">
        <f t="shared" si="66"/>
        <v/>
      </c>
      <c r="K153" s="57" t="str">
        <f t="shared" si="67"/>
        <v>No</v>
      </c>
      <c r="L153" s="87" t="str">
        <f t="shared" si="68"/>
        <v/>
      </c>
      <c r="M153" s="57" t="str">
        <f>Identification!BI153</f>
        <v>N</v>
      </c>
      <c r="N153" s="87" t="str">
        <f t="shared" si="69"/>
        <v/>
      </c>
      <c r="O153" s="88" t="str">
        <f t="shared" si="70"/>
        <v/>
      </c>
      <c r="P153" s="57" t="str">
        <f t="shared" si="71"/>
        <v/>
      </c>
      <c r="Q153" s="57" t="str">
        <f t="shared" si="72"/>
        <v/>
      </c>
      <c r="R153" s="57" t="str">
        <f t="shared" si="73"/>
        <v>No</v>
      </c>
      <c r="S153" s="57" t="str">
        <f t="shared" si="74"/>
        <v/>
      </c>
      <c r="T153" s="57" t="str">
        <f t="shared" si="75"/>
        <v>N</v>
      </c>
      <c r="U153" s="57" t="str">
        <f t="shared" si="76"/>
        <v/>
      </c>
      <c r="V153" s="88" t="str">
        <f t="shared" si="77"/>
        <v/>
      </c>
      <c r="W153" s="57" t="str">
        <f t="shared" si="78"/>
        <v/>
      </c>
      <c r="X153" s="91" t="str">
        <f t="shared" si="79"/>
        <v/>
      </c>
      <c r="Y153" s="58" t="str">
        <f t="shared" si="80"/>
        <v>No</v>
      </c>
      <c r="AA153" s="29" t="str">
        <f t="shared" si="81"/>
        <v/>
      </c>
      <c r="AB153" s="29" t="str">
        <f t="shared" si="82"/>
        <v/>
      </c>
      <c r="AC153" s="29" t="str">
        <f t="shared" si="83"/>
        <v/>
      </c>
      <c r="AE153" s="29" t="str">
        <f t="shared" si="84"/>
        <v>No</v>
      </c>
      <c r="AF153" s="29" t="str">
        <f t="shared" si="85"/>
        <v>No</v>
      </c>
      <c r="AG153" s="29" t="str">
        <f t="shared" si="86"/>
        <v>No</v>
      </c>
      <c r="AI153" s="33" t="str">
        <f>IF(C153="Yes",IF(Indicators!E153&lt;&gt;"", Indicators!E153,""),"")</f>
        <v/>
      </c>
      <c r="AJ153" s="33" t="str">
        <f t="shared" si="87"/>
        <v/>
      </c>
      <c r="AK153" s="62" t="str">
        <f>IF(Parameters!B$5="Percentile", IF(AJ153&lt;Parameters!C$5, "Y", "N"), IF(AI153&lt;Parameters!C$5, "Y", "N"))</f>
        <v>N</v>
      </c>
      <c r="AL153" s="33" t="str">
        <f>IF(C153="Yes", IF(Indicators!W153&lt;&gt;"", Indicators!W153, ""),"")</f>
        <v/>
      </c>
      <c r="AM153" s="33" t="str">
        <f t="shared" si="88"/>
        <v/>
      </c>
      <c r="AN153" s="33" t="str">
        <f>IF(AL153&lt;&gt;"", IF(Parameters!B$6="Percentile", IF(AM153&lt;Parameters!C$6, "Y", "N"), IF(AL153&lt;Parameters!C$6, "Y", "N")),"")</f>
        <v/>
      </c>
      <c r="AO153" s="47" t="str">
        <f t="shared" si="89"/>
        <v>N</v>
      </c>
      <c r="AQ153" s="33" t="str">
        <f>IF(C153="Yes", IF(Indicators!N153&lt;&gt;"", Indicators!N153,""),"")</f>
        <v/>
      </c>
      <c r="AR153" s="33" t="str">
        <f t="shared" si="90"/>
        <v/>
      </c>
      <c r="AS153" s="48" t="str">
        <f>IF(Parameters!B$7="Percentile", IF(AR153&lt;Parameters!C$7, "Y", "N"), IF(AQ153&lt;Parameters!C$7, "Y", "N"))</f>
        <v>N</v>
      </c>
      <c r="AU153" s="33" t="str">
        <f>IF(C153="Yes", IF(Indicators!X153&lt;&gt;"", Indicators!X153,""),"")</f>
        <v/>
      </c>
      <c r="AV153" s="33" t="str">
        <f t="shared" si="91"/>
        <v/>
      </c>
      <c r="AW153" s="48" t="str">
        <f>IF(Parameters!B$8="Percentile", IF(AV153&lt;Parameters!C$8, "Y", "N"), IF(AU153&gt;Parameters!C$8, "Y", "N"))</f>
        <v>N</v>
      </c>
      <c r="AY153" s="71" t="str">
        <f>IF(Indicators!F153&lt;&gt;"", IF(Indicators!F153&lt;Parameters!F$5, "Y", "N"), "")</f>
        <v/>
      </c>
      <c r="AZ153" s="71" t="str">
        <f>IF(Indicators!G153&lt;&gt;"", IF(Indicators!G153&lt;Parameters!G$5, "Y", "N"), "")</f>
        <v/>
      </c>
      <c r="BA153" s="71" t="str">
        <f>IF(Indicators!H153&lt;&gt;"", IF(Indicators!H153&lt;Parameters!H$5, "Y", "N"), "")</f>
        <v/>
      </c>
      <c r="BB153" s="71" t="str">
        <f>IF(Indicators!I153&lt;&gt;"", IF(Indicators!I153&lt;Parameters!I$5, "Y", "N"), "")</f>
        <v/>
      </c>
      <c r="BC153" s="71" t="str">
        <f>IF(Indicators!J153&lt;&gt;"", IF(Indicators!J153&lt;Parameters!J$5, "Y", "N"), "")</f>
        <v/>
      </c>
      <c r="BD153" s="71" t="str">
        <f>IF(Indicators!K153&lt;&gt;"", IF(Indicators!K153&lt;Parameters!K$5, "Y", "N"), "")</f>
        <v/>
      </c>
      <c r="BE153" s="71" t="str">
        <f>IF(Indicators!L153&lt;&gt;"", IF(Indicators!L153&lt;Parameters!L$5, "Y", "N"), "")</f>
        <v/>
      </c>
      <c r="BF153" s="71" t="str">
        <f>IF(Indicators!M153&lt;&gt;"", IF(Indicators!M153&lt;Parameters!M$5, "Y", "N"), "")</f>
        <v>Y</v>
      </c>
      <c r="BG153" s="29" t="str">
        <f>IF(Indicators!Q153&lt;&gt;"", IF(Indicators!Q153&lt;Parameters!H$6, "Y", "N"), "")</f>
        <v/>
      </c>
      <c r="BH153" s="29">
        <f t="shared" si="92"/>
        <v>1</v>
      </c>
      <c r="BI153" s="47" t="str">
        <f>IF(K153="No",IF(BH153&gt;=Parameters!C$12, "Y", "N"), "")</f>
        <v>N</v>
      </c>
      <c r="BK153" s="78" t="str">
        <f>IF(AND($BI153="Y", Indicators!O153&lt;&gt;""), _xlfn.PERCENTRANK.EXC(Indicators!O$2:O$210, Indicators!O153)*100, "")</f>
        <v/>
      </c>
      <c r="BL153" s="78" t="str">
        <f>IF(AND($BI153="Y", Indicators!P153&lt;&gt;""), _xlfn.PERCENTRANK.EXC(Indicators!P$2:P$210, Indicators!P153)*100, "")</f>
        <v/>
      </c>
      <c r="BM153" s="78" t="str">
        <f>IF(AND($BI153="Y", Indicators!Q153&lt;&gt;""), _xlfn.PERCENTRANK.EXC(Indicators!Q$2:Q$210, Indicators!Q153)*100, "")</f>
        <v/>
      </c>
      <c r="BN153" s="78" t="str">
        <f>IF(AND($BI153="Y", Indicators!R153&lt;&gt;""), _xlfn.PERCENTRANK.EXC(Indicators!R$2:R$210, Indicators!R153)*100, "")</f>
        <v/>
      </c>
      <c r="BO153" s="78" t="str">
        <f>IF(AND($BI153="Y", Indicators!S153&lt;&gt;""), _xlfn.PERCENTRANK.EXC(Indicators!S$2:S$210, Indicators!S153)*100, "")</f>
        <v/>
      </c>
      <c r="BP153" s="78" t="str">
        <f>IF(AND($BI153="Y", Indicators!T153&lt;&gt;""), _xlfn.PERCENTRANK.EXC(Indicators!T$2:T$210, Indicators!T153)*100, "")</f>
        <v/>
      </c>
      <c r="BQ153" s="78" t="str">
        <f>IF(AND($BI153="Y", Indicators!U153&lt;&gt;""), _xlfn.PERCENTRANK.EXC(Indicators!U$2:U$210, Indicators!U153)*100, "")</f>
        <v/>
      </c>
      <c r="BR153" s="78" t="str">
        <f>IF(AND($BI153="Y", Indicators!V153&lt;&gt;""), _xlfn.PERCENTRANK.EXC(Indicators!V$2:V$210, Indicators!V153)*100, "")</f>
        <v/>
      </c>
      <c r="BS153" s="81" t="str">
        <f t="shared" si="93"/>
        <v/>
      </c>
      <c r="BT153" s="84" t="str">
        <f>IF(BI153="Y", IF(BS153&gt;=Parameters!C$13, "Y", "N"), "")</f>
        <v/>
      </c>
      <c r="BU153" s="29"/>
      <c r="BV153" s="33" t="str">
        <f>IF(BT153="Y", Indicators!X153, "")</f>
        <v/>
      </c>
      <c r="BW153" s="47" t="str">
        <f>IF(BV153&lt;&gt;"", IF(BV153&gt;Parameters!C$14,"Y", "N"), "")</f>
        <v/>
      </c>
      <c r="BY153" s="72" t="str">
        <f>IF(Indicators!F153&lt;&gt;"", IF(Indicators!F153&lt;Parameters!F$18, "Y", "N"), "")</f>
        <v/>
      </c>
      <c r="BZ153" s="72" t="str">
        <f>IF(Indicators!G153&lt;&gt;"", IF(Indicators!G153&lt;Parameters!G$18, "Y", "N"), "")</f>
        <v/>
      </c>
      <c r="CA153" s="72" t="str">
        <f>IF(Indicators!H153&lt;&gt;"", IF(Indicators!H153&lt;Parameters!H$18, "Y", "N"), "")</f>
        <v/>
      </c>
      <c r="CB153" s="72" t="str">
        <f>IF(Indicators!I153&lt;&gt;"", IF(Indicators!I153&lt;Parameters!I$18, "Y", "N"), "")</f>
        <v/>
      </c>
      <c r="CC153" s="72" t="str">
        <f>IF(Indicators!J153&lt;&gt;"", IF(Indicators!J153&lt;Parameters!J$18, "Y", "N"), "")</f>
        <v/>
      </c>
      <c r="CD153" s="72" t="str">
        <f>IF(Indicators!K153&lt;&gt;"", IF(Indicators!K153&lt;Parameters!K$18, "Y", "N"), "")</f>
        <v/>
      </c>
      <c r="CE153" s="72" t="str">
        <f>IF(Indicators!L153&lt;&gt;"", IF(Indicators!L153&lt;Parameters!L$18, "Y", "N"), "")</f>
        <v/>
      </c>
      <c r="CF153" s="72" t="str">
        <f>IF(Indicators!M153&lt;&gt;"", IF(Indicators!M153&lt;Parameters!M$18, "Y", "N"), "")</f>
        <v>N</v>
      </c>
      <c r="CG153" s="29" t="str">
        <f>IF(Indicators!Q153&lt;&gt;"", IF(Indicators!Q153&lt;Parameters!H$19, "Y", "N"), "")</f>
        <v/>
      </c>
      <c r="CH153" s="29">
        <f t="shared" si="94"/>
        <v>0</v>
      </c>
      <c r="CI153" s="47" t="str">
        <f>IF(AND(K153="No",R153="No"),IF(CH153&gt;=Parameters!C$18, "Y", "N"), "")</f>
        <v>N</v>
      </c>
      <c r="CJ153" s="29"/>
      <c r="CK153" s="29" t="str">
        <f>IF(AND($CI153="Y", Indicators!O153&lt;&gt;""), IF(Indicators!O153&lt;Parameters!F$20, "Y", "N"),"")</f>
        <v/>
      </c>
      <c r="CL153" s="29" t="str">
        <f>IF(AND($CI153="Y", Indicators!P153&lt;&gt;""), IF(Indicators!P153&lt;Parameters!G$20, "Y", "N"),"")</f>
        <v/>
      </c>
      <c r="CM153" s="29" t="str">
        <f>IF(AND($CI153="Y", Indicators!Q153&lt;&gt;""), IF(Indicators!Q153&lt;Parameters!H$20, "Y", "N"),"")</f>
        <v/>
      </c>
      <c r="CN153" s="29" t="str">
        <f>IF(AND($CI153="Y", Indicators!R153&lt;&gt;""), IF(Indicators!R153&lt;Parameters!I$20, "Y", "N"),"")</f>
        <v/>
      </c>
      <c r="CO153" s="29" t="str">
        <f>IF(AND($CI153="Y", Indicators!S153&lt;&gt;""), IF(Indicators!S153&lt;Parameters!J$20, "Y", "N"),"")</f>
        <v/>
      </c>
      <c r="CP153" s="29" t="str">
        <f>IF(AND($CI153="Y", Indicators!T153&lt;&gt;""), IF(Indicators!T153&lt;Parameters!K$20, "Y", "N"),"")</f>
        <v/>
      </c>
      <c r="CQ153" s="29" t="str">
        <f>IF(AND($CI153="Y", Indicators!U153&lt;&gt;""), IF(Indicators!U153&lt;Parameters!L$20, "Y", "N"),"")</f>
        <v/>
      </c>
      <c r="CR153" s="29" t="str">
        <f>IF(AND($CI153="Y", Indicators!V153&lt;&gt;""), IF(Indicators!V153&lt;Parameters!M$20, "Y", "N"),"")</f>
        <v/>
      </c>
      <c r="CS153" s="81" t="str">
        <f t="shared" si="95"/>
        <v/>
      </c>
      <c r="CT153" s="84" t="str">
        <f>IF(CI153="Y", IF(CS153&gt;=Parameters!C$19, "Y", "N"), "")</f>
        <v/>
      </c>
      <c r="CU153" s="29" t="str">
        <f>IF($H153="Yes",#REF!, "")</f>
        <v/>
      </c>
      <c r="CV153" s="78" t="str">
        <f>IF(CT153="Y", Indicators!X153, "")</f>
        <v/>
      </c>
      <c r="CW153" s="34" t="str">
        <f>IF(CV153&lt;&gt;"",IF(CV153&gt;Parameters!C172,"Y","N"), "")</f>
        <v/>
      </c>
      <c r="CY153" s="33" t="str">
        <f>IF($K153="Yes", IF(Indicators!F153&lt;&gt;"", Indicators!F153, ""), "")</f>
        <v/>
      </c>
      <c r="CZ153" s="33" t="str">
        <f>IF($K153="Yes", IF(Indicators!G153&lt;&gt;"", Indicators!G153, ""), "")</f>
        <v/>
      </c>
      <c r="DA153" s="33" t="str">
        <f>IF($K153="Yes", IF(Indicators!H153&lt;&gt;"", Indicators!H153, ""), "")</f>
        <v/>
      </c>
      <c r="DB153" s="33" t="str">
        <f>IF($K153="Yes", IF(Indicators!I153&lt;&gt;"", Indicators!I153, ""), "")</f>
        <v/>
      </c>
      <c r="DC153" s="33" t="str">
        <f>IF($K153="Yes", IF(Indicators!J153&lt;&gt;"", Indicators!J153, ""), "")</f>
        <v/>
      </c>
      <c r="DD153" s="33" t="str">
        <f>IF($K153="Yes", IF(Indicators!K153&lt;&gt;"", Indicators!K153, ""), "")</f>
        <v/>
      </c>
      <c r="DE153" s="33" t="str">
        <f>IF($K153="Yes", IF(Indicators!L153&lt;&gt;"", Indicators!L153, ""), "")</f>
        <v/>
      </c>
      <c r="DF153" s="33" t="str">
        <f>IF($K153="Yes", IF(Indicators!M153&lt;&gt;"", Indicators!M153, ""), "")</f>
        <v/>
      </c>
      <c r="DH153" s="33" t="str">
        <f>IF($K153="Yes", IF(Indicators!W153&lt;&gt;"", Indicators!W153, ""), "")</f>
        <v/>
      </c>
      <c r="DJ153" s="33" t="str">
        <f>IF($K153="Yes", IF(Indicators!O153&lt;&gt;"", Indicators!O153, ""), "")</f>
        <v/>
      </c>
      <c r="DK153" s="33" t="str">
        <f>IF($K153="Yes", IF(Indicators!P153&lt;&gt;"", Indicators!P153, ""), "")</f>
        <v/>
      </c>
      <c r="DL153" s="33" t="str">
        <f>IF($K153="Yes", IF(Indicators!Q153&lt;&gt;"", Indicators!Q153, ""), "")</f>
        <v/>
      </c>
      <c r="DM153" s="33" t="str">
        <f>IF($K153="Yes", IF(Indicators!R153&lt;&gt;"", Indicators!R153, ""), "")</f>
        <v/>
      </c>
      <c r="DN153" s="33" t="str">
        <f>IF($K153="Yes", IF(Indicators!S153&lt;&gt;"", Indicators!S153, ""), "")</f>
        <v/>
      </c>
      <c r="DO153" s="33" t="str">
        <f>IF($K153="Yes", IF(Indicators!T153&lt;&gt;"", Indicators!T153, ""), "")</f>
        <v/>
      </c>
      <c r="DP153" s="33" t="str">
        <f>IF($K153="Yes", IF(Indicators!U153&lt;&gt;"", Indicators!U153, ""), "")</f>
        <v/>
      </c>
      <c r="DQ153" s="33" t="str">
        <f>IF($K153="Yes", IF(Indicators!V153&lt;&gt;"", Indicators!V153, ""), "")</f>
        <v/>
      </c>
      <c r="DS153" s="29" t="str">
        <f>IF($K153="Yes", IF(Indicators!X153&lt;&gt;"", Indicators!X153, ""), "")</f>
        <v/>
      </c>
    </row>
    <row r="154" spans="1:123" x14ac:dyDescent="0.25">
      <c r="A154" s="56" t="str">
        <f>Indicators!A154</f>
        <v>District1036</v>
      </c>
      <c r="B154" s="56" t="str">
        <f>Indicators!B154</f>
        <v>School 2</v>
      </c>
      <c r="C154" s="57" t="str">
        <f>Indicators!D154</f>
        <v>No</v>
      </c>
      <c r="D154" s="64" t="str">
        <f>IF(AK154="Y", IF(Parameters!B$5="Percentile", Identification!AJ154,Identification!AI154), "")</f>
        <v/>
      </c>
      <c r="E154" s="64" t="str">
        <f>IF(AN154="Y", IF(Parameters!B$6="Percentile", AM154, AL154), "")</f>
        <v/>
      </c>
      <c r="F154" s="57" t="str">
        <f t="shared" si="64"/>
        <v/>
      </c>
      <c r="G154" s="64" t="str">
        <f>IF(AND(F154="Y", AS154="Y"), IF(Parameters!B$7="Percentile", AR154,AQ154), "")</f>
        <v/>
      </c>
      <c r="H154" s="57" t="str">
        <f t="shared" si="65"/>
        <v/>
      </c>
      <c r="I154" s="64" t="str">
        <f>IF(AND(H154="Y", AW154="Y"), IF(Parameters!B$7="Percentile", AV154,AU154), "")</f>
        <v/>
      </c>
      <c r="J154" s="65" t="str">
        <f t="shared" si="66"/>
        <v/>
      </c>
      <c r="K154" s="57" t="str">
        <f t="shared" si="67"/>
        <v>No</v>
      </c>
      <c r="L154" s="87" t="str">
        <f t="shared" si="68"/>
        <v/>
      </c>
      <c r="M154" s="57" t="str">
        <f>Identification!BI154</f>
        <v>N</v>
      </c>
      <c r="N154" s="87" t="str">
        <f t="shared" si="69"/>
        <v/>
      </c>
      <c r="O154" s="88" t="str">
        <f t="shared" si="70"/>
        <v/>
      </c>
      <c r="P154" s="57" t="str">
        <f t="shared" si="71"/>
        <v/>
      </c>
      <c r="Q154" s="57" t="str">
        <f t="shared" si="72"/>
        <v/>
      </c>
      <c r="R154" s="57" t="str">
        <f t="shared" si="73"/>
        <v>No</v>
      </c>
      <c r="S154" s="57" t="str">
        <f t="shared" si="74"/>
        <v/>
      </c>
      <c r="T154" s="57" t="str">
        <f t="shared" si="75"/>
        <v>N</v>
      </c>
      <c r="U154" s="57" t="str">
        <f t="shared" si="76"/>
        <v/>
      </c>
      <c r="V154" s="88" t="str">
        <f t="shared" si="77"/>
        <v/>
      </c>
      <c r="W154" s="57" t="str">
        <f t="shared" si="78"/>
        <v/>
      </c>
      <c r="X154" s="91" t="str">
        <f t="shared" si="79"/>
        <v/>
      </c>
      <c r="Y154" s="58" t="str">
        <f t="shared" si="80"/>
        <v>No</v>
      </c>
      <c r="AA154" s="29" t="str">
        <f t="shared" si="81"/>
        <v/>
      </c>
      <c r="AB154" s="29" t="str">
        <f t="shared" si="82"/>
        <v/>
      </c>
      <c r="AC154" s="29" t="str">
        <f t="shared" si="83"/>
        <v/>
      </c>
      <c r="AE154" s="29" t="str">
        <f t="shared" si="84"/>
        <v>No</v>
      </c>
      <c r="AF154" s="29" t="str">
        <f t="shared" si="85"/>
        <v>No</v>
      </c>
      <c r="AG154" s="29" t="str">
        <f t="shared" si="86"/>
        <v>No</v>
      </c>
      <c r="AI154" s="33" t="str">
        <f>IF(C154="Yes",IF(Indicators!E154&lt;&gt;"", Indicators!E154,""),"")</f>
        <v/>
      </c>
      <c r="AJ154" s="33" t="str">
        <f t="shared" si="87"/>
        <v/>
      </c>
      <c r="AK154" s="62" t="str">
        <f>IF(Parameters!B$5="Percentile", IF(AJ154&lt;Parameters!C$5, "Y", "N"), IF(AI154&lt;Parameters!C$5, "Y", "N"))</f>
        <v>N</v>
      </c>
      <c r="AL154" s="33" t="str">
        <f>IF(C154="Yes", IF(Indicators!W154&lt;&gt;"", Indicators!W154, ""),"")</f>
        <v/>
      </c>
      <c r="AM154" s="33" t="str">
        <f t="shared" si="88"/>
        <v/>
      </c>
      <c r="AN154" s="33" t="str">
        <f>IF(AL154&lt;&gt;"", IF(Parameters!B$6="Percentile", IF(AM154&lt;Parameters!C$6, "Y", "N"), IF(AL154&lt;Parameters!C$6, "Y", "N")),"")</f>
        <v/>
      </c>
      <c r="AO154" s="47" t="str">
        <f t="shared" si="89"/>
        <v>N</v>
      </c>
      <c r="AQ154" s="33" t="str">
        <f>IF(C154="Yes", IF(Indicators!N154&lt;&gt;"", Indicators!N154,""),"")</f>
        <v/>
      </c>
      <c r="AR154" s="33" t="str">
        <f t="shared" si="90"/>
        <v/>
      </c>
      <c r="AS154" s="48" t="str">
        <f>IF(Parameters!B$7="Percentile", IF(AR154&lt;Parameters!C$7, "Y", "N"), IF(AQ154&lt;Parameters!C$7, "Y", "N"))</f>
        <v>N</v>
      </c>
      <c r="AU154" s="33" t="str">
        <f>IF(C154="Yes", IF(Indicators!X154&lt;&gt;"", Indicators!X154,""),"")</f>
        <v/>
      </c>
      <c r="AV154" s="33" t="str">
        <f t="shared" si="91"/>
        <v/>
      </c>
      <c r="AW154" s="48" t="str">
        <f>IF(Parameters!B$8="Percentile", IF(AV154&lt;Parameters!C$8, "Y", "N"), IF(AU154&gt;Parameters!C$8, "Y", "N"))</f>
        <v>N</v>
      </c>
      <c r="AY154" s="71" t="str">
        <f>IF(Indicators!F154&lt;&gt;"", IF(Indicators!F154&lt;Parameters!F$5, "Y", "N"), "")</f>
        <v>Y</v>
      </c>
      <c r="AZ154" s="71" t="str">
        <f>IF(Indicators!G154&lt;&gt;"", IF(Indicators!G154&lt;Parameters!G$5, "Y", "N"), "")</f>
        <v/>
      </c>
      <c r="BA154" s="71" t="str">
        <f>IF(Indicators!H154&lt;&gt;"", IF(Indicators!H154&lt;Parameters!H$5, "Y", "N"), "")</f>
        <v/>
      </c>
      <c r="BB154" s="71" t="str">
        <f>IF(Indicators!I154&lt;&gt;"", IF(Indicators!I154&lt;Parameters!I$5, "Y", "N"), "")</f>
        <v/>
      </c>
      <c r="BC154" s="71" t="str">
        <f>IF(Indicators!J154&lt;&gt;"", IF(Indicators!J154&lt;Parameters!J$5, "Y", "N"), "")</f>
        <v/>
      </c>
      <c r="BD154" s="71" t="str">
        <f>IF(Indicators!K154&lt;&gt;"", IF(Indicators!K154&lt;Parameters!K$5, "Y", "N"), "")</f>
        <v/>
      </c>
      <c r="BE154" s="71" t="str">
        <f>IF(Indicators!L154&lt;&gt;"", IF(Indicators!L154&lt;Parameters!L$5, "Y", "N"), "")</f>
        <v/>
      </c>
      <c r="BF154" s="71" t="str">
        <f>IF(Indicators!M154&lt;&gt;"", IF(Indicators!M154&lt;Parameters!M$5, "Y", "N"), "")</f>
        <v>N</v>
      </c>
      <c r="BG154" s="29" t="str">
        <f>IF(Indicators!Q154&lt;&gt;"", IF(Indicators!Q154&lt;Parameters!H$6, "Y", "N"), "")</f>
        <v/>
      </c>
      <c r="BH154" s="29">
        <f t="shared" si="92"/>
        <v>1</v>
      </c>
      <c r="BI154" s="47" t="str">
        <f>IF(K154="No",IF(BH154&gt;=Parameters!C$12, "Y", "N"), "")</f>
        <v>N</v>
      </c>
      <c r="BK154" s="78" t="str">
        <f>IF(AND($BI154="Y", Indicators!O154&lt;&gt;""), _xlfn.PERCENTRANK.EXC(Indicators!O$2:O$210, Indicators!O154)*100, "")</f>
        <v/>
      </c>
      <c r="BL154" s="78" t="str">
        <f>IF(AND($BI154="Y", Indicators!P154&lt;&gt;""), _xlfn.PERCENTRANK.EXC(Indicators!P$2:P$210, Indicators!P154)*100, "")</f>
        <v/>
      </c>
      <c r="BM154" s="78" t="str">
        <f>IF(AND($BI154="Y", Indicators!Q154&lt;&gt;""), _xlfn.PERCENTRANK.EXC(Indicators!Q$2:Q$210, Indicators!Q154)*100, "")</f>
        <v/>
      </c>
      <c r="BN154" s="78" t="str">
        <f>IF(AND($BI154="Y", Indicators!R154&lt;&gt;""), _xlfn.PERCENTRANK.EXC(Indicators!R$2:R$210, Indicators!R154)*100, "")</f>
        <v/>
      </c>
      <c r="BO154" s="78" t="str">
        <f>IF(AND($BI154="Y", Indicators!S154&lt;&gt;""), _xlfn.PERCENTRANK.EXC(Indicators!S$2:S$210, Indicators!S154)*100, "")</f>
        <v/>
      </c>
      <c r="BP154" s="78" t="str">
        <f>IF(AND($BI154="Y", Indicators!T154&lt;&gt;""), _xlfn.PERCENTRANK.EXC(Indicators!T$2:T$210, Indicators!T154)*100, "")</f>
        <v/>
      </c>
      <c r="BQ154" s="78" t="str">
        <f>IF(AND($BI154="Y", Indicators!U154&lt;&gt;""), _xlfn.PERCENTRANK.EXC(Indicators!U$2:U$210, Indicators!U154)*100, "")</f>
        <v/>
      </c>
      <c r="BR154" s="78" t="str">
        <f>IF(AND($BI154="Y", Indicators!V154&lt;&gt;""), _xlfn.PERCENTRANK.EXC(Indicators!V$2:V$210, Indicators!V154)*100, "")</f>
        <v/>
      </c>
      <c r="BS154" s="81" t="str">
        <f t="shared" si="93"/>
        <v/>
      </c>
      <c r="BT154" s="84" t="str">
        <f>IF(BI154="Y", IF(BS154&gt;=Parameters!C$13, "Y", "N"), "")</f>
        <v/>
      </c>
      <c r="BU154" s="29"/>
      <c r="BV154" s="33" t="str">
        <f>IF(BT154="Y", Indicators!X154, "")</f>
        <v/>
      </c>
      <c r="BW154" s="47" t="str">
        <f>IF(BV154&lt;&gt;"", IF(BV154&gt;Parameters!C$14,"Y", "N"), "")</f>
        <v/>
      </c>
      <c r="BY154" s="72" t="str">
        <f>IF(Indicators!F154&lt;&gt;"", IF(Indicators!F154&lt;Parameters!F$18, "Y", "N"), "")</f>
        <v>N</v>
      </c>
      <c r="BZ154" s="72" t="str">
        <f>IF(Indicators!G154&lt;&gt;"", IF(Indicators!G154&lt;Parameters!G$18, "Y", "N"), "")</f>
        <v/>
      </c>
      <c r="CA154" s="72" t="str">
        <f>IF(Indicators!H154&lt;&gt;"", IF(Indicators!H154&lt;Parameters!H$18, "Y", "N"), "")</f>
        <v/>
      </c>
      <c r="CB154" s="72" t="str">
        <f>IF(Indicators!I154&lt;&gt;"", IF(Indicators!I154&lt;Parameters!I$18, "Y", "N"), "")</f>
        <v/>
      </c>
      <c r="CC154" s="72" t="str">
        <f>IF(Indicators!J154&lt;&gt;"", IF(Indicators!J154&lt;Parameters!J$18, "Y", "N"), "")</f>
        <v/>
      </c>
      <c r="CD154" s="72" t="str">
        <f>IF(Indicators!K154&lt;&gt;"", IF(Indicators!K154&lt;Parameters!K$18, "Y", "N"), "")</f>
        <v/>
      </c>
      <c r="CE154" s="72" t="str">
        <f>IF(Indicators!L154&lt;&gt;"", IF(Indicators!L154&lt;Parameters!L$18, "Y", "N"), "")</f>
        <v/>
      </c>
      <c r="CF154" s="72" t="str">
        <f>IF(Indicators!M154&lt;&gt;"", IF(Indicators!M154&lt;Parameters!M$18, "Y", "N"), "")</f>
        <v>N</v>
      </c>
      <c r="CG154" s="29" t="str">
        <f>IF(Indicators!Q154&lt;&gt;"", IF(Indicators!Q154&lt;Parameters!H$19, "Y", "N"), "")</f>
        <v/>
      </c>
      <c r="CH154" s="29">
        <f t="shared" si="94"/>
        <v>0</v>
      </c>
      <c r="CI154" s="47" t="str">
        <f>IF(AND(K154="No",R154="No"),IF(CH154&gt;=Parameters!C$18, "Y", "N"), "")</f>
        <v>N</v>
      </c>
      <c r="CJ154" s="29"/>
      <c r="CK154" s="29" t="str">
        <f>IF(AND($CI154="Y", Indicators!O154&lt;&gt;""), IF(Indicators!O154&lt;Parameters!F$20, "Y", "N"),"")</f>
        <v/>
      </c>
      <c r="CL154" s="29" t="str">
        <f>IF(AND($CI154="Y", Indicators!P154&lt;&gt;""), IF(Indicators!P154&lt;Parameters!G$20, "Y", "N"),"")</f>
        <v/>
      </c>
      <c r="CM154" s="29" t="str">
        <f>IF(AND($CI154="Y", Indicators!Q154&lt;&gt;""), IF(Indicators!Q154&lt;Parameters!H$20, "Y", "N"),"")</f>
        <v/>
      </c>
      <c r="CN154" s="29" t="str">
        <f>IF(AND($CI154="Y", Indicators!R154&lt;&gt;""), IF(Indicators!R154&lt;Parameters!I$20, "Y", "N"),"")</f>
        <v/>
      </c>
      <c r="CO154" s="29" t="str">
        <f>IF(AND($CI154="Y", Indicators!S154&lt;&gt;""), IF(Indicators!S154&lt;Parameters!J$20, "Y", "N"),"")</f>
        <v/>
      </c>
      <c r="CP154" s="29" t="str">
        <f>IF(AND($CI154="Y", Indicators!T154&lt;&gt;""), IF(Indicators!T154&lt;Parameters!K$20, "Y", "N"),"")</f>
        <v/>
      </c>
      <c r="CQ154" s="29" t="str">
        <f>IF(AND($CI154="Y", Indicators!U154&lt;&gt;""), IF(Indicators!U154&lt;Parameters!L$20, "Y", "N"),"")</f>
        <v/>
      </c>
      <c r="CR154" s="29" t="str">
        <f>IF(AND($CI154="Y", Indicators!V154&lt;&gt;""), IF(Indicators!V154&lt;Parameters!M$20, "Y", "N"),"")</f>
        <v/>
      </c>
      <c r="CS154" s="81" t="str">
        <f t="shared" si="95"/>
        <v/>
      </c>
      <c r="CT154" s="84" t="str">
        <f>IF(CI154="Y", IF(CS154&gt;=Parameters!C$19, "Y", "N"), "")</f>
        <v/>
      </c>
      <c r="CU154" s="29" t="str">
        <f>IF($H154="Yes",#REF!, "")</f>
        <v/>
      </c>
      <c r="CV154" s="78" t="str">
        <f>IF(CT154="Y", Indicators!X154, "")</f>
        <v/>
      </c>
      <c r="CW154" s="34" t="str">
        <f>IF(CV154&lt;&gt;"",IF(CV154&gt;Parameters!C173,"Y","N"), "")</f>
        <v/>
      </c>
      <c r="CY154" s="33" t="str">
        <f>IF($K154="Yes", IF(Indicators!F154&lt;&gt;"", Indicators!F154, ""), "")</f>
        <v/>
      </c>
      <c r="CZ154" s="33" t="str">
        <f>IF($K154="Yes", IF(Indicators!G154&lt;&gt;"", Indicators!G154, ""), "")</f>
        <v/>
      </c>
      <c r="DA154" s="33" t="str">
        <f>IF($K154="Yes", IF(Indicators!H154&lt;&gt;"", Indicators!H154, ""), "")</f>
        <v/>
      </c>
      <c r="DB154" s="33" t="str">
        <f>IF($K154="Yes", IF(Indicators!I154&lt;&gt;"", Indicators!I154, ""), "")</f>
        <v/>
      </c>
      <c r="DC154" s="33" t="str">
        <f>IF($K154="Yes", IF(Indicators!J154&lt;&gt;"", Indicators!J154, ""), "")</f>
        <v/>
      </c>
      <c r="DD154" s="33" t="str">
        <f>IF($K154="Yes", IF(Indicators!K154&lt;&gt;"", Indicators!K154, ""), "")</f>
        <v/>
      </c>
      <c r="DE154" s="33" t="str">
        <f>IF($K154="Yes", IF(Indicators!L154&lt;&gt;"", Indicators!L154, ""), "")</f>
        <v/>
      </c>
      <c r="DF154" s="33" t="str">
        <f>IF($K154="Yes", IF(Indicators!M154&lt;&gt;"", Indicators!M154, ""), "")</f>
        <v/>
      </c>
      <c r="DH154" s="33" t="str">
        <f>IF($K154="Yes", IF(Indicators!W154&lt;&gt;"", Indicators!W154, ""), "")</f>
        <v/>
      </c>
      <c r="DJ154" s="33" t="str">
        <f>IF($K154="Yes", IF(Indicators!O154&lt;&gt;"", Indicators!O154, ""), "")</f>
        <v/>
      </c>
      <c r="DK154" s="33" t="str">
        <f>IF($K154="Yes", IF(Indicators!P154&lt;&gt;"", Indicators!P154, ""), "")</f>
        <v/>
      </c>
      <c r="DL154" s="33" t="str">
        <f>IF($K154="Yes", IF(Indicators!Q154&lt;&gt;"", Indicators!Q154, ""), "")</f>
        <v/>
      </c>
      <c r="DM154" s="33" t="str">
        <f>IF($K154="Yes", IF(Indicators!R154&lt;&gt;"", Indicators!R154, ""), "")</f>
        <v/>
      </c>
      <c r="DN154" s="33" t="str">
        <f>IF($K154="Yes", IF(Indicators!S154&lt;&gt;"", Indicators!S154, ""), "")</f>
        <v/>
      </c>
      <c r="DO154" s="33" t="str">
        <f>IF($K154="Yes", IF(Indicators!T154&lt;&gt;"", Indicators!T154, ""), "")</f>
        <v/>
      </c>
      <c r="DP154" s="33" t="str">
        <f>IF($K154="Yes", IF(Indicators!U154&lt;&gt;"", Indicators!U154, ""), "")</f>
        <v/>
      </c>
      <c r="DQ154" s="33" t="str">
        <f>IF($K154="Yes", IF(Indicators!V154&lt;&gt;"", Indicators!V154, ""), "")</f>
        <v/>
      </c>
      <c r="DS154" s="29" t="str">
        <f>IF($K154="Yes", IF(Indicators!X154&lt;&gt;"", Indicators!X154, ""), "")</f>
        <v/>
      </c>
    </row>
    <row r="155" spans="1:123" x14ac:dyDescent="0.25">
      <c r="A155" s="56" t="str">
        <f>Indicators!A155</f>
        <v>District1036</v>
      </c>
      <c r="B155" s="56" t="str">
        <f>Indicators!B155</f>
        <v>School 3</v>
      </c>
      <c r="C155" s="57" t="str">
        <f>Indicators!D155</f>
        <v>Yes</v>
      </c>
      <c r="D155" s="64">
        <f>IF(AK155="Y", IF(Parameters!B$5="Percentile", Identification!AJ155,Identification!AI155), "")</f>
        <v>41.425389799999998</v>
      </c>
      <c r="E155" s="64" t="str">
        <f>IF(AN155="Y", IF(Parameters!B$6="Percentile", AM155, AL155), "")</f>
        <v/>
      </c>
      <c r="F155" s="57" t="str">
        <f t="shared" si="64"/>
        <v>Y</v>
      </c>
      <c r="G155" s="64" t="str">
        <f>IF(AND(F155="Y", AS155="Y"), IF(Parameters!B$7="Percentile", AR155,AQ155), "")</f>
        <v/>
      </c>
      <c r="H155" s="57" t="str">
        <f t="shared" si="65"/>
        <v>N</v>
      </c>
      <c r="I155" s="64" t="str">
        <f>IF(AND(H155="Y", AW155="Y"), IF(Parameters!B$7="Percentile", AV155,AU155), "")</f>
        <v/>
      </c>
      <c r="J155" s="65" t="str">
        <f t="shared" si="66"/>
        <v/>
      </c>
      <c r="K155" s="57" t="str">
        <f t="shared" si="67"/>
        <v>No</v>
      </c>
      <c r="L155" s="87">
        <f t="shared" si="68"/>
        <v>3</v>
      </c>
      <c r="M155" s="57" t="str">
        <f>Identification!BI155</f>
        <v>Y</v>
      </c>
      <c r="N155" s="87" t="str">
        <f t="shared" si="69"/>
        <v/>
      </c>
      <c r="O155" s="88" t="str">
        <f t="shared" si="70"/>
        <v>N</v>
      </c>
      <c r="P155" s="57" t="str">
        <f t="shared" si="71"/>
        <v/>
      </c>
      <c r="Q155" s="57" t="str">
        <f t="shared" si="72"/>
        <v/>
      </c>
      <c r="R155" s="57" t="str">
        <f t="shared" si="73"/>
        <v>No</v>
      </c>
      <c r="S155" s="57" t="str">
        <f t="shared" si="74"/>
        <v/>
      </c>
      <c r="T155" s="57" t="str">
        <f t="shared" si="75"/>
        <v>N</v>
      </c>
      <c r="U155" s="57" t="str">
        <f t="shared" si="76"/>
        <v/>
      </c>
      <c r="V155" s="88" t="str">
        <f t="shared" si="77"/>
        <v/>
      </c>
      <c r="W155" s="57" t="str">
        <f t="shared" si="78"/>
        <v/>
      </c>
      <c r="X155" s="91" t="str">
        <f t="shared" si="79"/>
        <v/>
      </c>
      <c r="Y155" s="58" t="str">
        <f t="shared" si="80"/>
        <v>No</v>
      </c>
      <c r="AA155" s="29" t="str">
        <f t="shared" si="81"/>
        <v>No</v>
      </c>
      <c r="AB155" s="29" t="str">
        <f t="shared" si="82"/>
        <v>No</v>
      </c>
      <c r="AC155" s="29" t="str">
        <f t="shared" si="83"/>
        <v>No</v>
      </c>
      <c r="AE155" s="29" t="str">
        <f t="shared" si="84"/>
        <v/>
      </c>
      <c r="AF155" s="29" t="str">
        <f t="shared" si="85"/>
        <v/>
      </c>
      <c r="AG155" s="29" t="str">
        <f t="shared" si="86"/>
        <v/>
      </c>
      <c r="AI155" s="33">
        <f>IF(C155="Yes",IF(Indicators!E155&lt;&gt;"", Indicators!E155,""),"")</f>
        <v>41.425389799999998</v>
      </c>
      <c r="AJ155" s="33">
        <f t="shared" si="87"/>
        <v>41.4</v>
      </c>
      <c r="AK155" s="62" t="str">
        <f>IF(Parameters!B$5="Percentile", IF(AJ155&lt;Parameters!C$5, "Y", "N"), IF(AI155&lt;Parameters!C$5, "Y", "N"))</f>
        <v>Y</v>
      </c>
      <c r="AL155" s="33" t="str">
        <f>IF(C155="Yes", IF(Indicators!W155&lt;&gt;"", Indicators!W155, ""),"")</f>
        <v/>
      </c>
      <c r="AM155" s="33" t="str">
        <f t="shared" si="88"/>
        <v/>
      </c>
      <c r="AN155" s="33" t="str">
        <f>IF(AL155&lt;&gt;"", IF(Parameters!B$6="Percentile", IF(AM155&lt;Parameters!C$6, "Y", "N"), IF(AL155&lt;Parameters!C$6, "Y", "N")),"")</f>
        <v/>
      </c>
      <c r="AO155" s="47" t="str">
        <f t="shared" si="89"/>
        <v>Y</v>
      </c>
      <c r="AQ155" s="33">
        <f>IF(C155="Yes", IF(Indicators!N155&lt;&gt;"", Indicators!N155,""),"")</f>
        <v>120.1923077</v>
      </c>
      <c r="AR155" s="33">
        <f t="shared" si="90"/>
        <v>72.599999999999994</v>
      </c>
      <c r="AS155" s="48" t="str">
        <f>IF(Parameters!B$7="Percentile", IF(AR155&lt;Parameters!C$7, "Y", "N"), IF(AQ155&lt;Parameters!C$7, "Y", "N"))</f>
        <v>N</v>
      </c>
      <c r="AU155" s="33">
        <f>IF(C155="Yes", IF(Indicators!X155&lt;&gt;"", Indicators!X155,""),"")</f>
        <v>8.6199999999999992</v>
      </c>
      <c r="AV155" s="33">
        <f t="shared" si="91"/>
        <v>85.3</v>
      </c>
      <c r="AW155" s="48" t="str">
        <f>IF(Parameters!B$8="Percentile", IF(AV155&lt;Parameters!C$8, "Y", "N"), IF(AU155&gt;Parameters!C$8, "Y", "N"))</f>
        <v>N</v>
      </c>
      <c r="AY155" s="71" t="str">
        <f>IF(Indicators!F155&lt;&gt;"", IF(Indicators!F155&lt;Parameters!F$5, "Y", "N"), "")</f>
        <v>Y</v>
      </c>
      <c r="AZ155" s="71" t="str">
        <f>IF(Indicators!G155&lt;&gt;"", IF(Indicators!G155&lt;Parameters!G$5, "Y", "N"), "")</f>
        <v>Y</v>
      </c>
      <c r="BA155" s="71" t="str">
        <f>IF(Indicators!H155&lt;&gt;"", IF(Indicators!H155&lt;Parameters!H$5, "Y", "N"), "")</f>
        <v/>
      </c>
      <c r="BB155" s="71" t="str">
        <f>IF(Indicators!I155&lt;&gt;"", IF(Indicators!I155&lt;Parameters!I$5, "Y", "N"), "")</f>
        <v/>
      </c>
      <c r="BC155" s="71" t="str">
        <f>IF(Indicators!J155&lt;&gt;"", IF(Indicators!J155&lt;Parameters!J$5, "Y", "N"), "")</f>
        <v/>
      </c>
      <c r="BD155" s="71" t="str">
        <f>IF(Indicators!K155&lt;&gt;"", IF(Indicators!K155&lt;Parameters!K$5, "Y", "N"), "")</f>
        <v/>
      </c>
      <c r="BE155" s="71" t="str">
        <f>IF(Indicators!L155&lt;&gt;"", IF(Indicators!L155&lt;Parameters!L$5, "Y", "N"), "")</f>
        <v/>
      </c>
      <c r="BF155" s="71" t="str">
        <f>IF(Indicators!M155&lt;&gt;"", IF(Indicators!M155&lt;Parameters!M$5, "Y", "N"), "")</f>
        <v>Y</v>
      </c>
      <c r="BG155" s="29" t="str">
        <f>IF(Indicators!Q155&lt;&gt;"", IF(Indicators!Q155&lt;Parameters!H$6, "Y", "N"), "")</f>
        <v/>
      </c>
      <c r="BH155" s="29">
        <f t="shared" si="92"/>
        <v>3</v>
      </c>
      <c r="BI155" s="47" t="str">
        <f>IF(K155="No",IF(BH155&gt;=Parameters!C$12, "Y", "N"), "")</f>
        <v>Y</v>
      </c>
      <c r="BK155" s="78">
        <f>IF(AND($BI155="Y", Indicators!O155&lt;&gt;""), _xlfn.PERCENTRANK.EXC(Indicators!O$2:O$210, Indicators!O155)*100, "")</f>
        <v>47.3</v>
      </c>
      <c r="BL155" s="78">
        <f>IF(AND($BI155="Y", Indicators!P155&lt;&gt;""), _xlfn.PERCENTRANK.EXC(Indicators!P$2:P$210, Indicators!P155)*100, "")</f>
        <v>59</v>
      </c>
      <c r="BM155" s="78" t="str">
        <f>IF(AND($BI155="Y", Indicators!Q155&lt;&gt;""), _xlfn.PERCENTRANK.EXC(Indicators!Q$2:Q$210, Indicators!Q155)*100, "")</f>
        <v/>
      </c>
      <c r="BN155" s="78" t="str">
        <f>IF(AND($BI155="Y", Indicators!R155&lt;&gt;""), _xlfn.PERCENTRANK.EXC(Indicators!R$2:R$210, Indicators!R155)*100, "")</f>
        <v/>
      </c>
      <c r="BO155" s="78" t="str">
        <f>IF(AND($BI155="Y", Indicators!S155&lt;&gt;""), _xlfn.PERCENTRANK.EXC(Indicators!S$2:S$210, Indicators!S155)*100, "")</f>
        <v/>
      </c>
      <c r="BP155" s="78" t="str">
        <f>IF(AND($BI155="Y", Indicators!T155&lt;&gt;""), _xlfn.PERCENTRANK.EXC(Indicators!T$2:T$210, Indicators!T155)*100, "")</f>
        <v/>
      </c>
      <c r="BQ155" s="78" t="str">
        <f>IF(AND($BI155="Y", Indicators!U155&lt;&gt;""), _xlfn.PERCENTRANK.EXC(Indicators!U$2:U$210, Indicators!U155)*100, "")</f>
        <v/>
      </c>
      <c r="BR155" s="78">
        <f>IF(AND($BI155="Y", Indicators!V155&lt;&gt;""), _xlfn.PERCENTRANK.EXC(Indicators!V$2:V$210, Indicators!V155)*100, "")</f>
        <v>71.099999999999994</v>
      </c>
      <c r="BS155" s="81">
        <f t="shared" si="93"/>
        <v>0</v>
      </c>
      <c r="BT155" s="84" t="str">
        <f>IF(BI155="Y", IF(BS155&gt;=Parameters!C$13, "Y", "N"), "")</f>
        <v>N</v>
      </c>
      <c r="BU155" s="29"/>
      <c r="BV155" s="33" t="str">
        <f>IF(BT155="Y", Indicators!X155, "")</f>
        <v/>
      </c>
      <c r="BW155" s="47" t="str">
        <f>IF(BV155&lt;&gt;"", IF(BV155&gt;Parameters!C$14,"Y", "N"), "")</f>
        <v/>
      </c>
      <c r="BY155" s="72" t="str">
        <f>IF(Indicators!F155&lt;&gt;"", IF(Indicators!F155&lt;Parameters!F$18, "Y", "N"), "")</f>
        <v>N</v>
      </c>
      <c r="BZ155" s="72" t="str">
        <f>IF(Indicators!G155&lt;&gt;"", IF(Indicators!G155&lt;Parameters!G$18, "Y", "N"), "")</f>
        <v>Y</v>
      </c>
      <c r="CA155" s="72" t="str">
        <f>IF(Indicators!H155&lt;&gt;"", IF(Indicators!H155&lt;Parameters!H$18, "Y", "N"), "")</f>
        <v/>
      </c>
      <c r="CB155" s="72" t="str">
        <f>IF(Indicators!I155&lt;&gt;"", IF(Indicators!I155&lt;Parameters!I$18, "Y", "N"), "")</f>
        <v/>
      </c>
      <c r="CC155" s="72" t="str">
        <f>IF(Indicators!J155&lt;&gt;"", IF(Indicators!J155&lt;Parameters!J$18, "Y", "N"), "")</f>
        <v/>
      </c>
      <c r="CD155" s="72" t="str">
        <f>IF(Indicators!K155&lt;&gt;"", IF(Indicators!K155&lt;Parameters!K$18, "Y", "N"), "")</f>
        <v/>
      </c>
      <c r="CE155" s="72" t="str">
        <f>IF(Indicators!L155&lt;&gt;"", IF(Indicators!L155&lt;Parameters!L$18, "Y", "N"), "")</f>
        <v/>
      </c>
      <c r="CF155" s="72" t="str">
        <f>IF(Indicators!M155&lt;&gt;"", IF(Indicators!M155&lt;Parameters!M$18, "Y", "N"), "")</f>
        <v>N</v>
      </c>
      <c r="CG155" s="29" t="str">
        <f>IF(Indicators!Q155&lt;&gt;"", IF(Indicators!Q155&lt;Parameters!H$19, "Y", "N"), "")</f>
        <v/>
      </c>
      <c r="CH155" s="29">
        <f t="shared" si="94"/>
        <v>1</v>
      </c>
      <c r="CI155" s="47" t="str">
        <f>IF(AND(K155="No",R155="No"),IF(CH155&gt;=Parameters!C$18, "Y", "N"), "")</f>
        <v>N</v>
      </c>
      <c r="CJ155" s="29"/>
      <c r="CK155" s="29" t="str">
        <f>IF(AND($CI155="Y", Indicators!O155&lt;&gt;""), IF(Indicators!O155&lt;Parameters!F$20, "Y", "N"),"")</f>
        <v/>
      </c>
      <c r="CL155" s="29" t="str">
        <f>IF(AND($CI155="Y", Indicators!P155&lt;&gt;""), IF(Indicators!P155&lt;Parameters!G$20, "Y", "N"),"")</f>
        <v/>
      </c>
      <c r="CM155" s="29" t="str">
        <f>IF(AND($CI155="Y", Indicators!Q155&lt;&gt;""), IF(Indicators!Q155&lt;Parameters!H$20, "Y", "N"),"")</f>
        <v/>
      </c>
      <c r="CN155" s="29" t="str">
        <f>IF(AND($CI155="Y", Indicators!R155&lt;&gt;""), IF(Indicators!R155&lt;Parameters!I$20, "Y", "N"),"")</f>
        <v/>
      </c>
      <c r="CO155" s="29" t="str">
        <f>IF(AND($CI155="Y", Indicators!S155&lt;&gt;""), IF(Indicators!S155&lt;Parameters!J$20, "Y", "N"),"")</f>
        <v/>
      </c>
      <c r="CP155" s="29" t="str">
        <f>IF(AND($CI155="Y", Indicators!T155&lt;&gt;""), IF(Indicators!T155&lt;Parameters!K$20, "Y", "N"),"")</f>
        <v/>
      </c>
      <c r="CQ155" s="29" t="str">
        <f>IF(AND($CI155="Y", Indicators!U155&lt;&gt;""), IF(Indicators!U155&lt;Parameters!L$20, "Y", "N"),"")</f>
        <v/>
      </c>
      <c r="CR155" s="29" t="str">
        <f>IF(AND($CI155="Y", Indicators!V155&lt;&gt;""), IF(Indicators!V155&lt;Parameters!M$20, "Y", "N"),"")</f>
        <v/>
      </c>
      <c r="CS155" s="81" t="str">
        <f t="shared" si="95"/>
        <v/>
      </c>
      <c r="CT155" s="84" t="str">
        <f>IF(CI155="Y", IF(CS155&gt;=Parameters!C$19, "Y", "N"), "")</f>
        <v/>
      </c>
      <c r="CU155" s="29" t="str">
        <f>IF($H155="Yes",#REF!, "")</f>
        <v/>
      </c>
      <c r="CV155" s="78" t="str">
        <f>IF(CT155="Y", Indicators!X155, "")</f>
        <v/>
      </c>
      <c r="CW155" s="34" t="str">
        <f>IF(CV155&lt;&gt;"",IF(CV155&gt;Parameters!C174,"Y","N"), "")</f>
        <v/>
      </c>
      <c r="CY155" s="33" t="str">
        <f>IF($K155="Yes", IF(Indicators!F155&lt;&gt;"", Indicators!F155, ""), "")</f>
        <v/>
      </c>
      <c r="CZ155" s="33" t="str">
        <f>IF($K155="Yes", IF(Indicators!G155&lt;&gt;"", Indicators!G155, ""), "")</f>
        <v/>
      </c>
      <c r="DA155" s="33" t="str">
        <f>IF($K155="Yes", IF(Indicators!H155&lt;&gt;"", Indicators!H155, ""), "")</f>
        <v/>
      </c>
      <c r="DB155" s="33" t="str">
        <f>IF($K155="Yes", IF(Indicators!I155&lt;&gt;"", Indicators!I155, ""), "")</f>
        <v/>
      </c>
      <c r="DC155" s="33" t="str">
        <f>IF($K155="Yes", IF(Indicators!J155&lt;&gt;"", Indicators!J155, ""), "")</f>
        <v/>
      </c>
      <c r="DD155" s="33" t="str">
        <f>IF($K155="Yes", IF(Indicators!K155&lt;&gt;"", Indicators!K155, ""), "")</f>
        <v/>
      </c>
      <c r="DE155" s="33" t="str">
        <f>IF($K155="Yes", IF(Indicators!L155&lt;&gt;"", Indicators!L155, ""), "")</f>
        <v/>
      </c>
      <c r="DF155" s="33" t="str">
        <f>IF($K155="Yes", IF(Indicators!M155&lt;&gt;"", Indicators!M155, ""), "")</f>
        <v/>
      </c>
      <c r="DH155" s="33" t="str">
        <f>IF($K155="Yes", IF(Indicators!W155&lt;&gt;"", Indicators!W155, ""), "")</f>
        <v/>
      </c>
      <c r="DJ155" s="33" t="str">
        <f>IF($K155="Yes", IF(Indicators!O155&lt;&gt;"", Indicators!O155, ""), "")</f>
        <v/>
      </c>
      <c r="DK155" s="33" t="str">
        <f>IF($K155="Yes", IF(Indicators!P155&lt;&gt;"", Indicators!P155, ""), "")</f>
        <v/>
      </c>
      <c r="DL155" s="33" t="str">
        <f>IF($K155="Yes", IF(Indicators!Q155&lt;&gt;"", Indicators!Q155, ""), "")</f>
        <v/>
      </c>
      <c r="DM155" s="33" t="str">
        <f>IF($K155="Yes", IF(Indicators!R155&lt;&gt;"", Indicators!R155, ""), "")</f>
        <v/>
      </c>
      <c r="DN155" s="33" t="str">
        <f>IF($K155="Yes", IF(Indicators!S155&lt;&gt;"", Indicators!S155, ""), "")</f>
        <v/>
      </c>
      <c r="DO155" s="33" t="str">
        <f>IF($K155="Yes", IF(Indicators!T155&lt;&gt;"", Indicators!T155, ""), "")</f>
        <v/>
      </c>
      <c r="DP155" s="33" t="str">
        <f>IF($K155="Yes", IF(Indicators!U155&lt;&gt;"", Indicators!U155, ""), "")</f>
        <v/>
      </c>
      <c r="DQ155" s="33" t="str">
        <f>IF($K155="Yes", IF(Indicators!V155&lt;&gt;"", Indicators!V155, ""), "")</f>
        <v/>
      </c>
      <c r="DS155" s="29" t="str">
        <f>IF($K155="Yes", IF(Indicators!X155&lt;&gt;"", Indicators!X155, ""), "")</f>
        <v/>
      </c>
    </row>
    <row r="156" spans="1:123" x14ac:dyDescent="0.25">
      <c r="A156" s="56" t="str">
        <f>Indicators!A156</f>
        <v>District1036</v>
      </c>
      <c r="B156" s="56" t="str">
        <f>Indicators!B156</f>
        <v>School 4</v>
      </c>
      <c r="C156" s="57" t="str">
        <f>Indicators!D156</f>
        <v>No</v>
      </c>
      <c r="D156" s="64" t="str">
        <f>IF(AK156="Y", IF(Parameters!B$5="Percentile", Identification!AJ156,Identification!AI156), "")</f>
        <v/>
      </c>
      <c r="E156" s="64" t="str">
        <f>IF(AN156="Y", IF(Parameters!B$6="Percentile", AM156, AL156), "")</f>
        <v/>
      </c>
      <c r="F156" s="57" t="str">
        <f t="shared" si="64"/>
        <v/>
      </c>
      <c r="G156" s="64" t="str">
        <f>IF(AND(F156="Y", AS156="Y"), IF(Parameters!B$7="Percentile", AR156,AQ156), "")</f>
        <v/>
      </c>
      <c r="H156" s="57" t="str">
        <f t="shared" si="65"/>
        <v/>
      </c>
      <c r="I156" s="64" t="str">
        <f>IF(AND(H156="Y", AW156="Y"), IF(Parameters!B$7="Percentile", AV156,AU156), "")</f>
        <v/>
      </c>
      <c r="J156" s="65" t="str">
        <f t="shared" si="66"/>
        <v/>
      </c>
      <c r="K156" s="57" t="str">
        <f t="shared" si="67"/>
        <v>No</v>
      </c>
      <c r="L156" s="87">
        <f t="shared" si="68"/>
        <v>3</v>
      </c>
      <c r="M156" s="57" t="str">
        <f>Identification!BI156</f>
        <v>Y</v>
      </c>
      <c r="N156" s="87" t="str">
        <f t="shared" si="69"/>
        <v/>
      </c>
      <c r="O156" s="88" t="str">
        <f t="shared" si="70"/>
        <v>N</v>
      </c>
      <c r="P156" s="57" t="str">
        <f t="shared" si="71"/>
        <v/>
      </c>
      <c r="Q156" s="57" t="str">
        <f t="shared" si="72"/>
        <v/>
      </c>
      <c r="R156" s="57" t="str">
        <f t="shared" si="73"/>
        <v>No</v>
      </c>
      <c r="S156" s="57">
        <f t="shared" si="74"/>
        <v>3</v>
      </c>
      <c r="T156" s="57" t="str">
        <f t="shared" si="75"/>
        <v>Y</v>
      </c>
      <c r="U156" s="57">
        <f t="shared" si="76"/>
        <v>3</v>
      </c>
      <c r="V156" s="88" t="str">
        <f t="shared" si="77"/>
        <v>Y</v>
      </c>
      <c r="W156" s="57">
        <f t="shared" si="78"/>
        <v>13.54</v>
      </c>
      <c r="X156" s="91" t="str">
        <f t="shared" si="79"/>
        <v>Y</v>
      </c>
      <c r="Y156" s="58" t="str">
        <f t="shared" si="80"/>
        <v>Yes</v>
      </c>
      <c r="AA156" s="29" t="str">
        <f t="shared" si="81"/>
        <v/>
      </c>
      <c r="AB156" s="29" t="str">
        <f t="shared" si="82"/>
        <v/>
      </c>
      <c r="AC156" s="29" t="str">
        <f t="shared" si="83"/>
        <v/>
      </c>
      <c r="AE156" s="29" t="str">
        <f t="shared" si="84"/>
        <v>No</v>
      </c>
      <c r="AF156" s="29" t="str">
        <f t="shared" si="85"/>
        <v>No</v>
      </c>
      <c r="AG156" s="29" t="str">
        <f t="shared" si="86"/>
        <v>Yes</v>
      </c>
      <c r="AI156" s="33" t="str">
        <f>IF(C156="Yes",IF(Indicators!E156&lt;&gt;"", Indicators!E156,""),"")</f>
        <v/>
      </c>
      <c r="AJ156" s="33" t="str">
        <f t="shared" si="87"/>
        <v/>
      </c>
      <c r="AK156" s="62" t="str">
        <f>IF(Parameters!B$5="Percentile", IF(AJ156&lt;Parameters!C$5, "Y", "N"), IF(AI156&lt;Parameters!C$5, "Y", "N"))</f>
        <v>N</v>
      </c>
      <c r="AL156" s="33" t="str">
        <f>IF(C156="Yes", IF(Indicators!W156&lt;&gt;"", Indicators!W156, ""),"")</f>
        <v/>
      </c>
      <c r="AM156" s="33" t="str">
        <f t="shared" si="88"/>
        <v/>
      </c>
      <c r="AN156" s="33" t="str">
        <f>IF(AL156&lt;&gt;"", IF(Parameters!B$6="Percentile", IF(AM156&lt;Parameters!C$6, "Y", "N"), IF(AL156&lt;Parameters!C$6, "Y", "N")),"")</f>
        <v/>
      </c>
      <c r="AO156" s="47" t="str">
        <f t="shared" si="89"/>
        <v>N</v>
      </c>
      <c r="AQ156" s="33" t="str">
        <f>IF(C156="Yes", IF(Indicators!N156&lt;&gt;"", Indicators!N156,""),"")</f>
        <v/>
      </c>
      <c r="AR156" s="33" t="str">
        <f t="shared" si="90"/>
        <v/>
      </c>
      <c r="AS156" s="48" t="str">
        <f>IF(Parameters!B$7="Percentile", IF(AR156&lt;Parameters!C$7, "Y", "N"), IF(AQ156&lt;Parameters!C$7, "Y", "N"))</f>
        <v>N</v>
      </c>
      <c r="AU156" s="33" t="str">
        <f>IF(C156="Yes", IF(Indicators!X156&lt;&gt;"", Indicators!X156,""),"")</f>
        <v/>
      </c>
      <c r="AV156" s="33" t="str">
        <f t="shared" si="91"/>
        <v/>
      </c>
      <c r="AW156" s="48" t="str">
        <f>IF(Parameters!B$8="Percentile", IF(AV156&lt;Parameters!C$8, "Y", "N"), IF(AU156&gt;Parameters!C$8, "Y", "N"))</f>
        <v>N</v>
      </c>
      <c r="AY156" s="71" t="str">
        <f>IF(Indicators!F156&lt;&gt;"", IF(Indicators!F156&lt;Parameters!F$5, "Y", "N"), "")</f>
        <v>Y</v>
      </c>
      <c r="AZ156" s="71" t="str">
        <f>IF(Indicators!G156&lt;&gt;"", IF(Indicators!G156&lt;Parameters!G$5, "Y", "N"), "")</f>
        <v>Y</v>
      </c>
      <c r="BA156" s="71" t="str">
        <f>IF(Indicators!H156&lt;&gt;"", IF(Indicators!H156&lt;Parameters!H$5, "Y", "N"), "")</f>
        <v/>
      </c>
      <c r="BB156" s="71" t="str">
        <f>IF(Indicators!I156&lt;&gt;"", IF(Indicators!I156&lt;Parameters!I$5, "Y", "N"), "")</f>
        <v/>
      </c>
      <c r="BC156" s="71" t="str">
        <f>IF(Indicators!J156&lt;&gt;"", IF(Indicators!J156&lt;Parameters!J$5, "Y", "N"), "")</f>
        <v/>
      </c>
      <c r="BD156" s="71" t="str">
        <f>IF(Indicators!K156&lt;&gt;"", IF(Indicators!K156&lt;Parameters!K$5, "Y", "N"), "")</f>
        <v/>
      </c>
      <c r="BE156" s="71" t="str">
        <f>IF(Indicators!L156&lt;&gt;"", IF(Indicators!L156&lt;Parameters!L$5, "Y", "N"), "")</f>
        <v/>
      </c>
      <c r="BF156" s="71" t="str">
        <f>IF(Indicators!M156&lt;&gt;"", IF(Indicators!M156&lt;Parameters!M$5, "Y", "N"), "")</f>
        <v>Y</v>
      </c>
      <c r="BG156" s="29" t="str">
        <f>IF(Indicators!Q156&lt;&gt;"", IF(Indicators!Q156&lt;Parameters!H$6, "Y", "N"), "")</f>
        <v/>
      </c>
      <c r="BH156" s="29">
        <f t="shared" si="92"/>
        <v>3</v>
      </c>
      <c r="BI156" s="47" t="str">
        <f>IF(K156="No",IF(BH156&gt;=Parameters!C$12, "Y", "N"), "")</f>
        <v>Y</v>
      </c>
      <c r="BK156" s="78">
        <f>IF(AND($BI156="Y", Indicators!O156&lt;&gt;""), _xlfn.PERCENTRANK.EXC(Indicators!O$2:O$210, Indicators!O156)*100, "")</f>
        <v>25</v>
      </c>
      <c r="BL156" s="78">
        <f>IF(AND($BI156="Y", Indicators!P156&lt;&gt;""), _xlfn.PERCENTRANK.EXC(Indicators!P$2:P$210, Indicators!P156)*100, "")</f>
        <v>69.099999999999994</v>
      </c>
      <c r="BM156" s="78" t="str">
        <f>IF(AND($BI156="Y", Indicators!Q156&lt;&gt;""), _xlfn.PERCENTRANK.EXC(Indicators!Q$2:Q$210, Indicators!Q156)*100, "")</f>
        <v/>
      </c>
      <c r="BN156" s="78" t="str">
        <f>IF(AND($BI156="Y", Indicators!R156&lt;&gt;""), _xlfn.PERCENTRANK.EXC(Indicators!R$2:R$210, Indicators!R156)*100, "")</f>
        <v/>
      </c>
      <c r="BO156" s="78" t="str">
        <f>IF(AND($BI156="Y", Indicators!S156&lt;&gt;""), _xlfn.PERCENTRANK.EXC(Indicators!S$2:S$210, Indicators!S156)*100, "")</f>
        <v/>
      </c>
      <c r="BP156" s="78" t="str">
        <f>IF(AND($BI156="Y", Indicators!T156&lt;&gt;""), _xlfn.PERCENTRANK.EXC(Indicators!T$2:T$210, Indicators!T156)*100, "")</f>
        <v/>
      </c>
      <c r="BQ156" s="78" t="str">
        <f>IF(AND($BI156="Y", Indicators!U156&lt;&gt;""), _xlfn.PERCENTRANK.EXC(Indicators!U$2:U$210, Indicators!U156)*100, "")</f>
        <v/>
      </c>
      <c r="BR156" s="78">
        <f>IF(AND($BI156="Y", Indicators!V156&lt;&gt;""), _xlfn.PERCENTRANK.EXC(Indicators!V$2:V$210, Indicators!V156)*100, "")</f>
        <v>25.8</v>
      </c>
      <c r="BS156" s="81">
        <f t="shared" si="93"/>
        <v>0</v>
      </c>
      <c r="BT156" s="84" t="str">
        <f>IF(BI156="Y", IF(BS156&gt;=Parameters!C$13, "Y", "N"), "")</f>
        <v>N</v>
      </c>
      <c r="BU156" s="29"/>
      <c r="BV156" s="33" t="str">
        <f>IF(BT156="Y", Indicators!X156, "")</f>
        <v/>
      </c>
      <c r="BW156" s="47" t="str">
        <f>IF(BV156&lt;&gt;"", IF(BV156&gt;Parameters!C$14,"Y", "N"), "")</f>
        <v/>
      </c>
      <c r="BY156" s="72" t="str">
        <f>IF(Indicators!F156&lt;&gt;"", IF(Indicators!F156&lt;Parameters!F$18, "Y", "N"), "")</f>
        <v>Y</v>
      </c>
      <c r="BZ156" s="72" t="str">
        <f>IF(Indicators!G156&lt;&gt;"", IF(Indicators!G156&lt;Parameters!G$18, "Y", "N"), "")</f>
        <v>Y</v>
      </c>
      <c r="CA156" s="72" t="str">
        <f>IF(Indicators!H156&lt;&gt;"", IF(Indicators!H156&lt;Parameters!H$18, "Y", "N"), "")</f>
        <v/>
      </c>
      <c r="CB156" s="72" t="str">
        <f>IF(Indicators!I156&lt;&gt;"", IF(Indicators!I156&lt;Parameters!I$18, "Y", "N"), "")</f>
        <v/>
      </c>
      <c r="CC156" s="72" t="str">
        <f>IF(Indicators!J156&lt;&gt;"", IF(Indicators!J156&lt;Parameters!J$18, "Y", "N"), "")</f>
        <v/>
      </c>
      <c r="CD156" s="72" t="str">
        <f>IF(Indicators!K156&lt;&gt;"", IF(Indicators!K156&lt;Parameters!K$18, "Y", "N"), "")</f>
        <v/>
      </c>
      <c r="CE156" s="72" t="str">
        <f>IF(Indicators!L156&lt;&gt;"", IF(Indicators!L156&lt;Parameters!L$18, "Y", "N"), "")</f>
        <v/>
      </c>
      <c r="CF156" s="72" t="str">
        <f>IF(Indicators!M156&lt;&gt;"", IF(Indicators!M156&lt;Parameters!M$18, "Y", "N"), "")</f>
        <v>Y</v>
      </c>
      <c r="CG156" s="29" t="str">
        <f>IF(Indicators!Q156&lt;&gt;"", IF(Indicators!Q156&lt;Parameters!H$19, "Y", "N"), "")</f>
        <v/>
      </c>
      <c r="CH156" s="29">
        <f t="shared" si="94"/>
        <v>3</v>
      </c>
      <c r="CI156" s="47" t="str">
        <f>IF(AND(K156="No",R156="No"),IF(CH156&gt;=Parameters!C$18, "Y", "N"), "")</f>
        <v>Y</v>
      </c>
      <c r="CJ156" s="29"/>
      <c r="CK156" s="29" t="str">
        <f>IF(AND($CI156="Y", Indicators!O156&lt;&gt;""), IF(Indicators!O156&lt;Parameters!F$20, "Y", "N"),"")</f>
        <v>Y</v>
      </c>
      <c r="CL156" s="29" t="str">
        <f>IF(AND($CI156="Y", Indicators!P156&lt;&gt;""), IF(Indicators!P156&lt;Parameters!G$20, "Y", "N"),"")</f>
        <v>Y</v>
      </c>
      <c r="CM156" s="29" t="str">
        <f>IF(AND($CI156="Y", Indicators!Q156&lt;&gt;""), IF(Indicators!Q156&lt;Parameters!H$20, "Y", "N"),"")</f>
        <v/>
      </c>
      <c r="CN156" s="29" t="str">
        <f>IF(AND($CI156="Y", Indicators!R156&lt;&gt;""), IF(Indicators!R156&lt;Parameters!I$20, "Y", "N"),"")</f>
        <v/>
      </c>
      <c r="CO156" s="29" t="str">
        <f>IF(AND($CI156="Y", Indicators!S156&lt;&gt;""), IF(Indicators!S156&lt;Parameters!J$20, "Y", "N"),"")</f>
        <v/>
      </c>
      <c r="CP156" s="29" t="str">
        <f>IF(AND($CI156="Y", Indicators!T156&lt;&gt;""), IF(Indicators!T156&lt;Parameters!K$20, "Y", "N"),"")</f>
        <v/>
      </c>
      <c r="CQ156" s="29" t="str">
        <f>IF(AND($CI156="Y", Indicators!U156&lt;&gt;""), IF(Indicators!U156&lt;Parameters!L$20, "Y", "N"),"")</f>
        <v/>
      </c>
      <c r="CR156" s="29" t="str">
        <f>IF(AND($CI156="Y", Indicators!V156&lt;&gt;""), IF(Indicators!V156&lt;Parameters!M$20, "Y", "N"),"")</f>
        <v>Y</v>
      </c>
      <c r="CS156" s="81">
        <f t="shared" si="95"/>
        <v>3</v>
      </c>
      <c r="CT156" s="84" t="str">
        <f>IF(CI156="Y", IF(CS156&gt;=Parameters!C$19, "Y", "N"), "")</f>
        <v>Y</v>
      </c>
      <c r="CU156" s="29" t="str">
        <f>IF($H156="Yes",#REF!, "")</f>
        <v/>
      </c>
      <c r="CV156" s="78">
        <f>IF(CT156="Y", Indicators!X156, "")</f>
        <v>13.54</v>
      </c>
      <c r="CW156" s="34" t="str">
        <f>IF(CV156&lt;&gt;"",IF(CV156&gt;Parameters!C175,"Y","N"), "")</f>
        <v>Y</v>
      </c>
      <c r="CY156" s="33" t="str">
        <f>IF($K156="Yes", IF(Indicators!F156&lt;&gt;"", Indicators!F156, ""), "")</f>
        <v/>
      </c>
      <c r="CZ156" s="33" t="str">
        <f>IF($K156="Yes", IF(Indicators!G156&lt;&gt;"", Indicators!G156, ""), "")</f>
        <v/>
      </c>
      <c r="DA156" s="33" t="str">
        <f>IF($K156="Yes", IF(Indicators!H156&lt;&gt;"", Indicators!H156, ""), "")</f>
        <v/>
      </c>
      <c r="DB156" s="33" t="str">
        <f>IF($K156="Yes", IF(Indicators!I156&lt;&gt;"", Indicators!I156, ""), "")</f>
        <v/>
      </c>
      <c r="DC156" s="33" t="str">
        <f>IF($K156="Yes", IF(Indicators!J156&lt;&gt;"", Indicators!J156, ""), "")</f>
        <v/>
      </c>
      <c r="DD156" s="33" t="str">
        <f>IF($K156="Yes", IF(Indicators!K156&lt;&gt;"", Indicators!K156, ""), "")</f>
        <v/>
      </c>
      <c r="DE156" s="33" t="str">
        <f>IF($K156="Yes", IF(Indicators!L156&lt;&gt;"", Indicators!L156, ""), "")</f>
        <v/>
      </c>
      <c r="DF156" s="33" t="str">
        <f>IF($K156="Yes", IF(Indicators!M156&lt;&gt;"", Indicators!M156, ""), "")</f>
        <v/>
      </c>
      <c r="DH156" s="33" t="str">
        <f>IF($K156="Yes", IF(Indicators!W156&lt;&gt;"", Indicators!W156, ""), "")</f>
        <v/>
      </c>
      <c r="DJ156" s="33" t="str">
        <f>IF($K156="Yes", IF(Indicators!O156&lt;&gt;"", Indicators!O156, ""), "")</f>
        <v/>
      </c>
      <c r="DK156" s="33" t="str">
        <f>IF($K156="Yes", IF(Indicators!P156&lt;&gt;"", Indicators!P156, ""), "")</f>
        <v/>
      </c>
      <c r="DL156" s="33" t="str">
        <f>IF($K156="Yes", IF(Indicators!Q156&lt;&gt;"", Indicators!Q156, ""), "")</f>
        <v/>
      </c>
      <c r="DM156" s="33" t="str">
        <f>IF($K156="Yes", IF(Indicators!R156&lt;&gt;"", Indicators!R156, ""), "")</f>
        <v/>
      </c>
      <c r="DN156" s="33" t="str">
        <f>IF($K156="Yes", IF(Indicators!S156&lt;&gt;"", Indicators!S156, ""), "")</f>
        <v/>
      </c>
      <c r="DO156" s="33" t="str">
        <f>IF($K156="Yes", IF(Indicators!T156&lt;&gt;"", Indicators!T156, ""), "")</f>
        <v/>
      </c>
      <c r="DP156" s="33" t="str">
        <f>IF($K156="Yes", IF(Indicators!U156&lt;&gt;"", Indicators!U156, ""), "")</f>
        <v/>
      </c>
      <c r="DQ156" s="33" t="str">
        <f>IF($K156="Yes", IF(Indicators!V156&lt;&gt;"", Indicators!V156, ""), "")</f>
        <v/>
      </c>
      <c r="DS156" s="29" t="str">
        <f>IF($K156="Yes", IF(Indicators!X156&lt;&gt;"", Indicators!X156, ""), "")</f>
        <v/>
      </c>
    </row>
    <row r="157" spans="1:123" x14ac:dyDescent="0.25">
      <c r="A157" s="56" t="str">
        <f>Indicators!A157</f>
        <v>District1036</v>
      </c>
      <c r="B157" s="56" t="str">
        <f>Indicators!B157</f>
        <v>School 5</v>
      </c>
      <c r="C157" s="57" t="str">
        <f>Indicators!D157</f>
        <v>Yes</v>
      </c>
      <c r="D157" s="64" t="str">
        <f>IF(AK157="Y", IF(Parameters!B$5="Percentile", Identification!AJ157,Identification!AI157), "")</f>
        <v/>
      </c>
      <c r="E157" s="64" t="str">
        <f>IF(AN157="Y", IF(Parameters!B$6="Percentile", AM157, AL157), "")</f>
        <v/>
      </c>
      <c r="F157" s="57" t="str">
        <f t="shared" si="64"/>
        <v>N</v>
      </c>
      <c r="G157" s="64" t="str">
        <f>IF(AND(F157="Y", AS157="Y"), IF(Parameters!B$7="Percentile", AR157,AQ157), "")</f>
        <v/>
      </c>
      <c r="H157" s="57" t="str">
        <f t="shared" si="65"/>
        <v/>
      </c>
      <c r="I157" s="64" t="str">
        <f>IF(AND(H157="Y", AW157="Y"), IF(Parameters!B$7="Percentile", AV157,AU157), "")</f>
        <v/>
      </c>
      <c r="J157" s="65" t="str">
        <f t="shared" si="66"/>
        <v/>
      </c>
      <c r="K157" s="57" t="str">
        <f t="shared" si="67"/>
        <v>No</v>
      </c>
      <c r="L157" s="87">
        <f t="shared" si="68"/>
        <v>2</v>
      </c>
      <c r="M157" s="57" t="str">
        <f>Identification!BI157</f>
        <v>Y</v>
      </c>
      <c r="N157" s="87" t="str">
        <f t="shared" si="69"/>
        <v/>
      </c>
      <c r="O157" s="88" t="str">
        <f t="shared" si="70"/>
        <v>N</v>
      </c>
      <c r="P157" s="57" t="str">
        <f t="shared" si="71"/>
        <v/>
      </c>
      <c r="Q157" s="57" t="str">
        <f t="shared" si="72"/>
        <v/>
      </c>
      <c r="R157" s="57" t="str">
        <f t="shared" si="73"/>
        <v>No</v>
      </c>
      <c r="S157" s="57" t="str">
        <f t="shared" si="74"/>
        <v/>
      </c>
      <c r="T157" s="57" t="str">
        <f t="shared" si="75"/>
        <v>N</v>
      </c>
      <c r="U157" s="57" t="str">
        <f t="shared" si="76"/>
        <v/>
      </c>
      <c r="V157" s="88" t="str">
        <f t="shared" si="77"/>
        <v/>
      </c>
      <c r="W157" s="57" t="str">
        <f t="shared" si="78"/>
        <v/>
      </c>
      <c r="X157" s="91" t="str">
        <f t="shared" si="79"/>
        <v/>
      </c>
      <c r="Y157" s="58" t="str">
        <f t="shared" si="80"/>
        <v>No</v>
      </c>
      <c r="AA157" s="29" t="str">
        <f t="shared" si="81"/>
        <v>No</v>
      </c>
      <c r="AB157" s="29" t="str">
        <f t="shared" si="82"/>
        <v>No</v>
      </c>
      <c r="AC157" s="29" t="str">
        <f t="shared" si="83"/>
        <v>No</v>
      </c>
      <c r="AE157" s="29" t="str">
        <f t="shared" si="84"/>
        <v/>
      </c>
      <c r="AF157" s="29" t="str">
        <f t="shared" si="85"/>
        <v/>
      </c>
      <c r="AG157" s="29" t="str">
        <f t="shared" si="86"/>
        <v/>
      </c>
      <c r="AI157" s="33">
        <f>IF(C157="Yes",IF(Indicators!E157&lt;&gt;"", Indicators!E157,""),"")</f>
        <v>51.149425299999997</v>
      </c>
      <c r="AJ157" s="33">
        <f t="shared" si="87"/>
        <v>68</v>
      </c>
      <c r="AK157" s="62" t="str">
        <f>IF(Parameters!B$5="Percentile", IF(AJ157&lt;Parameters!C$5, "Y", "N"), IF(AI157&lt;Parameters!C$5, "Y", "N"))</f>
        <v>N</v>
      </c>
      <c r="AL157" s="33" t="str">
        <f>IF(C157="Yes", IF(Indicators!W157&lt;&gt;"", Indicators!W157, ""),"")</f>
        <v/>
      </c>
      <c r="AM157" s="33" t="str">
        <f t="shared" si="88"/>
        <v/>
      </c>
      <c r="AN157" s="33" t="str">
        <f>IF(AL157&lt;&gt;"", IF(Parameters!B$6="Percentile", IF(AM157&lt;Parameters!C$6, "Y", "N"), IF(AL157&lt;Parameters!C$6, "Y", "N")),"")</f>
        <v/>
      </c>
      <c r="AO157" s="47" t="str">
        <f t="shared" si="89"/>
        <v>N</v>
      </c>
      <c r="AQ157" s="33">
        <f>IF(C157="Yes", IF(Indicators!N157&lt;&gt;"", Indicators!N157,""),"")</f>
        <v>116.5060241</v>
      </c>
      <c r="AR157" s="33">
        <f t="shared" si="90"/>
        <v>65</v>
      </c>
      <c r="AS157" s="48" t="str">
        <f>IF(Parameters!B$7="Percentile", IF(AR157&lt;Parameters!C$7, "Y", "N"), IF(AQ157&lt;Parameters!C$7, "Y", "N"))</f>
        <v>N</v>
      </c>
      <c r="AU157" s="33">
        <f>IF(C157="Yes", IF(Indicators!X157&lt;&gt;"", Indicators!X157,""),"")</f>
        <v>9.58</v>
      </c>
      <c r="AV157" s="33">
        <f t="shared" si="91"/>
        <v>80.599999999999994</v>
      </c>
      <c r="AW157" s="48" t="str">
        <f>IF(Parameters!B$8="Percentile", IF(AV157&lt;Parameters!C$8, "Y", "N"), IF(AU157&gt;Parameters!C$8, "Y", "N"))</f>
        <v>N</v>
      </c>
      <c r="AY157" s="71" t="str">
        <f>IF(Indicators!F157&lt;&gt;"", IF(Indicators!F157&lt;Parameters!F$5, "Y", "N"), "")</f>
        <v>N</v>
      </c>
      <c r="AZ157" s="71" t="str">
        <f>IF(Indicators!G157&lt;&gt;"", IF(Indicators!G157&lt;Parameters!G$5, "Y", "N"), "")</f>
        <v>Y</v>
      </c>
      <c r="BA157" s="71" t="str">
        <f>IF(Indicators!H157&lt;&gt;"", IF(Indicators!H157&lt;Parameters!H$5, "Y", "N"), "")</f>
        <v/>
      </c>
      <c r="BB157" s="71" t="str">
        <f>IF(Indicators!I157&lt;&gt;"", IF(Indicators!I157&lt;Parameters!I$5, "Y", "N"), "")</f>
        <v/>
      </c>
      <c r="BC157" s="71" t="str">
        <f>IF(Indicators!J157&lt;&gt;"", IF(Indicators!J157&lt;Parameters!J$5, "Y", "N"), "")</f>
        <v/>
      </c>
      <c r="BD157" s="71" t="str">
        <f>IF(Indicators!K157&lt;&gt;"", IF(Indicators!K157&lt;Parameters!K$5, "Y", "N"), "")</f>
        <v/>
      </c>
      <c r="BE157" s="71" t="str">
        <f>IF(Indicators!L157&lt;&gt;"", IF(Indicators!L157&lt;Parameters!L$5, "Y", "N"), "")</f>
        <v/>
      </c>
      <c r="BF157" s="71" t="str">
        <f>IF(Indicators!M157&lt;&gt;"", IF(Indicators!M157&lt;Parameters!M$5, "Y", "N"), "")</f>
        <v>Y</v>
      </c>
      <c r="BG157" s="29" t="str">
        <f>IF(Indicators!Q157&lt;&gt;"", IF(Indicators!Q157&lt;Parameters!H$6, "Y", "N"), "")</f>
        <v/>
      </c>
      <c r="BH157" s="29">
        <f t="shared" si="92"/>
        <v>2</v>
      </c>
      <c r="BI157" s="47" t="str">
        <f>IF(K157="No",IF(BH157&gt;=Parameters!C$12, "Y", "N"), "")</f>
        <v>Y</v>
      </c>
      <c r="BK157" s="78">
        <f>IF(AND($BI157="Y", Indicators!O157&lt;&gt;""), _xlfn.PERCENTRANK.EXC(Indicators!O$2:O$210, Indicators!O157)*100, "")</f>
        <v>63.5</v>
      </c>
      <c r="BL157" s="78">
        <f>IF(AND($BI157="Y", Indicators!P157&lt;&gt;""), _xlfn.PERCENTRANK.EXC(Indicators!P$2:P$210, Indicators!P157)*100, "")</f>
        <v>27.500000000000004</v>
      </c>
      <c r="BM157" s="78" t="str">
        <f>IF(AND($BI157="Y", Indicators!Q157&lt;&gt;""), _xlfn.PERCENTRANK.EXC(Indicators!Q$2:Q$210, Indicators!Q157)*100, "")</f>
        <v/>
      </c>
      <c r="BN157" s="78" t="str">
        <f>IF(AND($BI157="Y", Indicators!R157&lt;&gt;""), _xlfn.PERCENTRANK.EXC(Indicators!R$2:R$210, Indicators!R157)*100, "")</f>
        <v/>
      </c>
      <c r="BO157" s="78" t="str">
        <f>IF(AND($BI157="Y", Indicators!S157&lt;&gt;""), _xlfn.PERCENTRANK.EXC(Indicators!S$2:S$210, Indicators!S157)*100, "")</f>
        <v/>
      </c>
      <c r="BP157" s="78" t="str">
        <f>IF(AND($BI157="Y", Indicators!T157&lt;&gt;""), _xlfn.PERCENTRANK.EXC(Indicators!T$2:T$210, Indicators!T157)*100, "")</f>
        <v/>
      </c>
      <c r="BQ157" s="78" t="str">
        <f>IF(AND($BI157="Y", Indicators!U157&lt;&gt;""), _xlfn.PERCENTRANK.EXC(Indicators!U$2:U$210, Indicators!U157)*100, "")</f>
        <v/>
      </c>
      <c r="BR157" s="78">
        <f>IF(AND($BI157="Y", Indicators!V157&lt;&gt;""), _xlfn.PERCENTRANK.EXC(Indicators!V$2:V$210, Indicators!V157)*100, "")</f>
        <v>56.2</v>
      </c>
      <c r="BS157" s="81">
        <f t="shared" si="93"/>
        <v>0</v>
      </c>
      <c r="BT157" s="84" t="str">
        <f>IF(BI157="Y", IF(BS157&gt;=Parameters!C$13, "Y", "N"), "")</f>
        <v>N</v>
      </c>
      <c r="BU157" s="29"/>
      <c r="BV157" s="33" t="str">
        <f>IF(BT157="Y", Indicators!X157, "")</f>
        <v/>
      </c>
      <c r="BW157" s="47" t="str">
        <f>IF(BV157&lt;&gt;"", IF(BV157&gt;Parameters!C$14,"Y", "N"), "")</f>
        <v/>
      </c>
      <c r="BY157" s="72" t="str">
        <f>IF(Indicators!F157&lt;&gt;"", IF(Indicators!F157&lt;Parameters!F$18, "Y", "N"), "")</f>
        <v>N</v>
      </c>
      <c r="BZ157" s="72" t="str">
        <f>IF(Indicators!G157&lt;&gt;"", IF(Indicators!G157&lt;Parameters!G$18, "Y", "N"), "")</f>
        <v>N</v>
      </c>
      <c r="CA157" s="72" t="str">
        <f>IF(Indicators!H157&lt;&gt;"", IF(Indicators!H157&lt;Parameters!H$18, "Y", "N"), "")</f>
        <v/>
      </c>
      <c r="CB157" s="72" t="str">
        <f>IF(Indicators!I157&lt;&gt;"", IF(Indicators!I157&lt;Parameters!I$18, "Y", "N"), "")</f>
        <v/>
      </c>
      <c r="CC157" s="72" t="str">
        <f>IF(Indicators!J157&lt;&gt;"", IF(Indicators!J157&lt;Parameters!J$18, "Y", "N"), "")</f>
        <v/>
      </c>
      <c r="CD157" s="72" t="str">
        <f>IF(Indicators!K157&lt;&gt;"", IF(Indicators!K157&lt;Parameters!K$18, "Y", "N"), "")</f>
        <v/>
      </c>
      <c r="CE157" s="72" t="str">
        <f>IF(Indicators!L157&lt;&gt;"", IF(Indicators!L157&lt;Parameters!L$18, "Y", "N"), "")</f>
        <v/>
      </c>
      <c r="CF157" s="72" t="str">
        <f>IF(Indicators!M157&lt;&gt;"", IF(Indicators!M157&lt;Parameters!M$18, "Y", "N"), "")</f>
        <v>N</v>
      </c>
      <c r="CG157" s="29" t="str">
        <f>IF(Indicators!Q157&lt;&gt;"", IF(Indicators!Q157&lt;Parameters!H$19, "Y", "N"), "")</f>
        <v/>
      </c>
      <c r="CH157" s="29">
        <f t="shared" si="94"/>
        <v>0</v>
      </c>
      <c r="CI157" s="47" t="str">
        <f>IF(AND(K157="No",R157="No"),IF(CH157&gt;=Parameters!C$18, "Y", "N"), "")</f>
        <v>N</v>
      </c>
      <c r="CJ157" s="29"/>
      <c r="CK157" s="29" t="str">
        <f>IF(AND($CI157="Y", Indicators!O157&lt;&gt;""), IF(Indicators!O157&lt;Parameters!F$20, "Y", "N"),"")</f>
        <v/>
      </c>
      <c r="CL157" s="29" t="str">
        <f>IF(AND($CI157="Y", Indicators!P157&lt;&gt;""), IF(Indicators!P157&lt;Parameters!G$20, "Y", "N"),"")</f>
        <v/>
      </c>
      <c r="CM157" s="29" t="str">
        <f>IF(AND($CI157="Y", Indicators!Q157&lt;&gt;""), IF(Indicators!Q157&lt;Parameters!H$20, "Y", "N"),"")</f>
        <v/>
      </c>
      <c r="CN157" s="29" t="str">
        <f>IF(AND($CI157="Y", Indicators!R157&lt;&gt;""), IF(Indicators!R157&lt;Parameters!I$20, "Y", "N"),"")</f>
        <v/>
      </c>
      <c r="CO157" s="29" t="str">
        <f>IF(AND($CI157="Y", Indicators!S157&lt;&gt;""), IF(Indicators!S157&lt;Parameters!J$20, "Y", "N"),"")</f>
        <v/>
      </c>
      <c r="CP157" s="29" t="str">
        <f>IF(AND($CI157="Y", Indicators!T157&lt;&gt;""), IF(Indicators!T157&lt;Parameters!K$20, "Y", "N"),"")</f>
        <v/>
      </c>
      <c r="CQ157" s="29" t="str">
        <f>IF(AND($CI157="Y", Indicators!U157&lt;&gt;""), IF(Indicators!U157&lt;Parameters!L$20, "Y", "N"),"")</f>
        <v/>
      </c>
      <c r="CR157" s="29" t="str">
        <f>IF(AND($CI157="Y", Indicators!V157&lt;&gt;""), IF(Indicators!V157&lt;Parameters!M$20, "Y", "N"),"")</f>
        <v/>
      </c>
      <c r="CS157" s="81" t="str">
        <f t="shared" si="95"/>
        <v/>
      </c>
      <c r="CT157" s="84" t="str">
        <f>IF(CI157="Y", IF(CS157&gt;=Parameters!C$19, "Y", "N"), "")</f>
        <v/>
      </c>
      <c r="CU157" s="29" t="str">
        <f>IF($H157="Yes",#REF!, "")</f>
        <v/>
      </c>
      <c r="CV157" s="78" t="str">
        <f>IF(CT157="Y", Indicators!X157, "")</f>
        <v/>
      </c>
      <c r="CW157" s="34" t="str">
        <f>IF(CV157&lt;&gt;"",IF(CV157&gt;Parameters!C176,"Y","N"), "")</f>
        <v/>
      </c>
      <c r="CY157" s="33" t="str">
        <f>IF($K157="Yes", IF(Indicators!F157&lt;&gt;"", Indicators!F157, ""), "")</f>
        <v/>
      </c>
      <c r="CZ157" s="33" t="str">
        <f>IF($K157="Yes", IF(Indicators!G157&lt;&gt;"", Indicators!G157, ""), "")</f>
        <v/>
      </c>
      <c r="DA157" s="33" t="str">
        <f>IF($K157="Yes", IF(Indicators!H157&lt;&gt;"", Indicators!H157, ""), "")</f>
        <v/>
      </c>
      <c r="DB157" s="33" t="str">
        <f>IF($K157="Yes", IF(Indicators!I157&lt;&gt;"", Indicators!I157, ""), "")</f>
        <v/>
      </c>
      <c r="DC157" s="33" t="str">
        <f>IF($K157="Yes", IF(Indicators!J157&lt;&gt;"", Indicators!J157, ""), "")</f>
        <v/>
      </c>
      <c r="DD157" s="33" t="str">
        <f>IF($K157="Yes", IF(Indicators!K157&lt;&gt;"", Indicators!K157, ""), "")</f>
        <v/>
      </c>
      <c r="DE157" s="33" t="str">
        <f>IF($K157="Yes", IF(Indicators!L157&lt;&gt;"", Indicators!L157, ""), "")</f>
        <v/>
      </c>
      <c r="DF157" s="33" t="str">
        <f>IF($K157="Yes", IF(Indicators!M157&lt;&gt;"", Indicators!M157, ""), "")</f>
        <v/>
      </c>
      <c r="DH157" s="33" t="str">
        <f>IF($K157="Yes", IF(Indicators!W157&lt;&gt;"", Indicators!W157, ""), "")</f>
        <v/>
      </c>
      <c r="DJ157" s="33" t="str">
        <f>IF($K157="Yes", IF(Indicators!O157&lt;&gt;"", Indicators!O157, ""), "")</f>
        <v/>
      </c>
      <c r="DK157" s="33" t="str">
        <f>IF($K157="Yes", IF(Indicators!P157&lt;&gt;"", Indicators!P157, ""), "")</f>
        <v/>
      </c>
      <c r="DL157" s="33" t="str">
        <f>IF($K157="Yes", IF(Indicators!Q157&lt;&gt;"", Indicators!Q157, ""), "")</f>
        <v/>
      </c>
      <c r="DM157" s="33" t="str">
        <f>IF($K157="Yes", IF(Indicators!R157&lt;&gt;"", Indicators!R157, ""), "")</f>
        <v/>
      </c>
      <c r="DN157" s="33" t="str">
        <f>IF($K157="Yes", IF(Indicators!S157&lt;&gt;"", Indicators!S157, ""), "")</f>
        <v/>
      </c>
      <c r="DO157" s="33" t="str">
        <f>IF($K157="Yes", IF(Indicators!T157&lt;&gt;"", Indicators!T157, ""), "")</f>
        <v/>
      </c>
      <c r="DP157" s="33" t="str">
        <f>IF($K157="Yes", IF(Indicators!U157&lt;&gt;"", Indicators!U157, ""), "")</f>
        <v/>
      </c>
      <c r="DQ157" s="33" t="str">
        <f>IF($K157="Yes", IF(Indicators!V157&lt;&gt;"", Indicators!V157, ""), "")</f>
        <v/>
      </c>
      <c r="DS157" s="29" t="str">
        <f>IF($K157="Yes", IF(Indicators!X157&lt;&gt;"", Indicators!X157, ""), "")</f>
        <v/>
      </c>
    </row>
    <row r="158" spans="1:123" x14ac:dyDescent="0.25">
      <c r="A158" s="56" t="str">
        <f>Indicators!A158</f>
        <v>District1036</v>
      </c>
      <c r="B158" s="56" t="str">
        <f>Indicators!B158</f>
        <v>School 6</v>
      </c>
      <c r="C158" s="57" t="str">
        <f>Indicators!D158</f>
        <v>Yes</v>
      </c>
      <c r="D158" s="64">
        <f>IF(AK158="Y", IF(Parameters!B$5="Percentile", Identification!AJ158,Identification!AI158), "")</f>
        <v>27.173912999999999</v>
      </c>
      <c r="E158" s="64" t="str">
        <f>IF(AN158="Y", IF(Parameters!B$6="Percentile", AM158, AL158), "")</f>
        <v/>
      </c>
      <c r="F158" s="57" t="str">
        <f t="shared" si="64"/>
        <v>Y</v>
      </c>
      <c r="G158" s="64">
        <f>IF(AND(F158="Y", AS158="Y"), IF(Parameters!B$7="Percentile", AR158,AQ158), "")</f>
        <v>22.6</v>
      </c>
      <c r="H158" s="57" t="str">
        <f t="shared" si="65"/>
        <v>Y</v>
      </c>
      <c r="I158" s="64">
        <f>IF(AND(H158="Y", AW158="Y"), IF(Parameters!B$7="Percentile", AV158,AU158), "")</f>
        <v>5.4000000000000057</v>
      </c>
      <c r="J158" s="65" t="str">
        <f t="shared" si="66"/>
        <v>Y</v>
      </c>
      <c r="K158" s="57" t="str">
        <f t="shared" si="67"/>
        <v>Yes</v>
      </c>
      <c r="L158" s="87" t="str">
        <f t="shared" si="68"/>
        <v/>
      </c>
      <c r="M158" s="57" t="str">
        <f>Identification!BI158</f>
        <v/>
      </c>
      <c r="N158" s="87" t="str">
        <f t="shared" si="69"/>
        <v/>
      </c>
      <c r="O158" s="88" t="str">
        <f t="shared" si="70"/>
        <v/>
      </c>
      <c r="P158" s="57" t="str">
        <f t="shared" si="71"/>
        <v/>
      </c>
      <c r="Q158" s="57" t="str">
        <f t="shared" si="72"/>
        <v/>
      </c>
      <c r="R158" s="57" t="str">
        <f t="shared" si="73"/>
        <v>No</v>
      </c>
      <c r="S158" s="57" t="str">
        <f t="shared" si="74"/>
        <v/>
      </c>
      <c r="T158" s="57" t="str">
        <f t="shared" si="75"/>
        <v/>
      </c>
      <c r="U158" s="57" t="str">
        <f t="shared" si="76"/>
        <v/>
      </c>
      <c r="V158" s="88" t="str">
        <f t="shared" si="77"/>
        <v/>
      </c>
      <c r="W158" s="57" t="str">
        <f t="shared" si="78"/>
        <v/>
      </c>
      <c r="X158" s="91" t="str">
        <f t="shared" si="79"/>
        <v/>
      </c>
      <c r="Y158" s="58" t="str">
        <f t="shared" si="80"/>
        <v>No</v>
      </c>
      <c r="AA158" s="29" t="str">
        <f t="shared" si="81"/>
        <v>Yes</v>
      </c>
      <c r="AB158" s="29" t="str">
        <f t="shared" si="82"/>
        <v>No</v>
      </c>
      <c r="AC158" s="29" t="str">
        <f t="shared" si="83"/>
        <v>No</v>
      </c>
      <c r="AE158" s="29" t="str">
        <f t="shared" si="84"/>
        <v/>
      </c>
      <c r="AF158" s="29" t="str">
        <f t="shared" si="85"/>
        <v/>
      </c>
      <c r="AG158" s="29" t="str">
        <f t="shared" si="86"/>
        <v/>
      </c>
      <c r="AI158" s="33">
        <f>IF(C158="Yes",IF(Indicators!E158&lt;&gt;"", Indicators!E158,""),"")</f>
        <v>27.173912999999999</v>
      </c>
      <c r="AJ158" s="33">
        <f t="shared" si="87"/>
        <v>4</v>
      </c>
      <c r="AK158" s="62" t="str">
        <f>IF(Parameters!B$5="Percentile", IF(AJ158&lt;Parameters!C$5, "Y", "N"), IF(AI158&lt;Parameters!C$5, "Y", "N"))</f>
        <v>Y</v>
      </c>
      <c r="AL158" s="33" t="str">
        <f>IF(C158="Yes", IF(Indicators!W158&lt;&gt;"", Indicators!W158, ""),"")</f>
        <v/>
      </c>
      <c r="AM158" s="33" t="str">
        <f t="shared" si="88"/>
        <v/>
      </c>
      <c r="AN158" s="33" t="str">
        <f>IF(AL158&lt;&gt;"", IF(Parameters!B$6="Percentile", IF(AM158&lt;Parameters!C$6, "Y", "N"), IF(AL158&lt;Parameters!C$6, "Y", "N")),"")</f>
        <v/>
      </c>
      <c r="AO158" s="47" t="str">
        <f t="shared" si="89"/>
        <v>Y</v>
      </c>
      <c r="AQ158" s="33">
        <f>IF(C158="Yes", IF(Indicators!N158&lt;&gt;"", Indicators!N158,""),"")</f>
        <v>99.431818199999995</v>
      </c>
      <c r="AR158" s="33">
        <f t="shared" si="90"/>
        <v>22.6</v>
      </c>
      <c r="AS158" s="48" t="str">
        <f>IF(Parameters!B$7="Percentile", IF(AR158&lt;Parameters!C$7, "Y", "N"), IF(AQ158&lt;Parameters!C$7, "Y", "N"))</f>
        <v>Y</v>
      </c>
      <c r="AU158" s="33">
        <f>IF(C158="Yes", IF(Indicators!X158&lt;&gt;"", Indicators!X158,""),"")</f>
        <v>27.36</v>
      </c>
      <c r="AV158" s="33">
        <f t="shared" si="91"/>
        <v>5.4000000000000057</v>
      </c>
      <c r="AW158" s="48" t="str">
        <f>IF(Parameters!B$8="Percentile", IF(AV158&lt;Parameters!C$8, "Y", "N"), IF(AU158&gt;Parameters!C$8, "Y", "N"))</f>
        <v>Y</v>
      </c>
      <c r="AY158" s="71" t="str">
        <f>IF(Indicators!F158&lt;&gt;"", IF(Indicators!F158&lt;Parameters!F$5, "Y", "N"), "")</f>
        <v>Y</v>
      </c>
      <c r="AZ158" s="71" t="str">
        <f>IF(Indicators!G158&lt;&gt;"", IF(Indicators!G158&lt;Parameters!G$5, "Y", "N"), "")</f>
        <v>Y</v>
      </c>
      <c r="BA158" s="71" t="str">
        <f>IF(Indicators!H158&lt;&gt;"", IF(Indicators!H158&lt;Parameters!H$5, "Y", "N"), "")</f>
        <v/>
      </c>
      <c r="BB158" s="71" t="str">
        <f>IF(Indicators!I158&lt;&gt;"", IF(Indicators!I158&lt;Parameters!I$5, "Y", "N"), "")</f>
        <v/>
      </c>
      <c r="BC158" s="71" t="str">
        <f>IF(Indicators!J158&lt;&gt;"", IF(Indicators!J158&lt;Parameters!J$5, "Y", "N"), "")</f>
        <v/>
      </c>
      <c r="BD158" s="71" t="str">
        <f>IF(Indicators!K158&lt;&gt;"", IF(Indicators!K158&lt;Parameters!K$5, "Y", "N"), "")</f>
        <v/>
      </c>
      <c r="BE158" s="71" t="str">
        <f>IF(Indicators!L158&lt;&gt;"", IF(Indicators!L158&lt;Parameters!L$5, "Y", "N"), "")</f>
        <v/>
      </c>
      <c r="BF158" s="71" t="str">
        <f>IF(Indicators!M158&lt;&gt;"", IF(Indicators!M158&lt;Parameters!M$5, "Y", "N"), "")</f>
        <v>Y</v>
      </c>
      <c r="BG158" s="29" t="str">
        <f>IF(Indicators!Q158&lt;&gt;"", IF(Indicators!Q158&lt;Parameters!H$6, "Y", "N"), "")</f>
        <v/>
      </c>
      <c r="BH158" s="29">
        <f t="shared" si="92"/>
        <v>3</v>
      </c>
      <c r="BI158" s="47" t="str">
        <f>IF(K158="No",IF(BH158&gt;=Parameters!C$12, "Y", "N"), "")</f>
        <v/>
      </c>
      <c r="BK158" s="78" t="str">
        <f>IF(AND($BI158="Y", Indicators!O158&lt;&gt;""), _xlfn.PERCENTRANK.EXC(Indicators!O$2:O$210, Indicators!O158)*100, "")</f>
        <v/>
      </c>
      <c r="BL158" s="78" t="str">
        <f>IF(AND($BI158="Y", Indicators!P158&lt;&gt;""), _xlfn.PERCENTRANK.EXC(Indicators!P$2:P$210, Indicators!P158)*100, "")</f>
        <v/>
      </c>
      <c r="BM158" s="78" t="str">
        <f>IF(AND($BI158="Y", Indicators!Q158&lt;&gt;""), _xlfn.PERCENTRANK.EXC(Indicators!Q$2:Q$210, Indicators!Q158)*100, "")</f>
        <v/>
      </c>
      <c r="BN158" s="78" t="str">
        <f>IF(AND($BI158="Y", Indicators!R158&lt;&gt;""), _xlfn.PERCENTRANK.EXC(Indicators!R$2:R$210, Indicators!R158)*100, "")</f>
        <v/>
      </c>
      <c r="BO158" s="78" t="str">
        <f>IF(AND($BI158="Y", Indicators!S158&lt;&gt;""), _xlfn.PERCENTRANK.EXC(Indicators!S$2:S$210, Indicators!S158)*100, "")</f>
        <v/>
      </c>
      <c r="BP158" s="78" t="str">
        <f>IF(AND($BI158="Y", Indicators!T158&lt;&gt;""), _xlfn.PERCENTRANK.EXC(Indicators!T$2:T$210, Indicators!T158)*100, "")</f>
        <v/>
      </c>
      <c r="BQ158" s="78" t="str">
        <f>IF(AND($BI158="Y", Indicators!U158&lt;&gt;""), _xlfn.PERCENTRANK.EXC(Indicators!U$2:U$210, Indicators!U158)*100, "")</f>
        <v/>
      </c>
      <c r="BR158" s="78" t="str">
        <f>IF(AND($BI158="Y", Indicators!V158&lt;&gt;""), _xlfn.PERCENTRANK.EXC(Indicators!V$2:V$210, Indicators!V158)*100, "")</f>
        <v/>
      </c>
      <c r="BS158" s="81" t="str">
        <f t="shared" si="93"/>
        <v/>
      </c>
      <c r="BT158" s="84" t="str">
        <f>IF(BI158="Y", IF(BS158&gt;=Parameters!C$13, "Y", "N"), "")</f>
        <v/>
      </c>
      <c r="BU158" s="29"/>
      <c r="BV158" s="33" t="str">
        <f>IF(BT158="Y", Indicators!X158, "")</f>
        <v/>
      </c>
      <c r="BW158" s="47" t="str">
        <f>IF(BV158&lt;&gt;"", IF(BV158&gt;Parameters!C$14,"Y", "N"), "")</f>
        <v/>
      </c>
      <c r="BY158" s="72" t="str">
        <f>IF(Indicators!F158&lt;&gt;"", IF(Indicators!F158&lt;Parameters!F$18, "Y", "N"), "")</f>
        <v>Y</v>
      </c>
      <c r="BZ158" s="72" t="str">
        <f>IF(Indicators!G158&lt;&gt;"", IF(Indicators!G158&lt;Parameters!G$18, "Y", "N"), "")</f>
        <v>Y</v>
      </c>
      <c r="CA158" s="72" t="str">
        <f>IF(Indicators!H158&lt;&gt;"", IF(Indicators!H158&lt;Parameters!H$18, "Y", "N"), "")</f>
        <v/>
      </c>
      <c r="CB158" s="72" t="str">
        <f>IF(Indicators!I158&lt;&gt;"", IF(Indicators!I158&lt;Parameters!I$18, "Y", "N"), "")</f>
        <v/>
      </c>
      <c r="CC158" s="72" t="str">
        <f>IF(Indicators!J158&lt;&gt;"", IF(Indicators!J158&lt;Parameters!J$18, "Y", "N"), "")</f>
        <v/>
      </c>
      <c r="CD158" s="72" t="str">
        <f>IF(Indicators!K158&lt;&gt;"", IF(Indicators!K158&lt;Parameters!K$18, "Y", "N"), "")</f>
        <v/>
      </c>
      <c r="CE158" s="72" t="str">
        <f>IF(Indicators!L158&lt;&gt;"", IF(Indicators!L158&lt;Parameters!L$18, "Y", "N"), "")</f>
        <v/>
      </c>
      <c r="CF158" s="72" t="str">
        <f>IF(Indicators!M158&lt;&gt;"", IF(Indicators!M158&lt;Parameters!M$18, "Y", "N"), "")</f>
        <v>Y</v>
      </c>
      <c r="CG158" s="29" t="str">
        <f>IF(Indicators!Q158&lt;&gt;"", IF(Indicators!Q158&lt;Parameters!H$19, "Y", "N"), "")</f>
        <v/>
      </c>
      <c r="CH158" s="29">
        <f t="shared" si="94"/>
        <v>3</v>
      </c>
      <c r="CI158" s="47" t="str">
        <f>IF(AND(K158="No",R158="No"),IF(CH158&gt;=Parameters!C$18, "Y", "N"), "")</f>
        <v/>
      </c>
      <c r="CJ158" s="29"/>
      <c r="CK158" s="29" t="str">
        <f>IF(AND($CI158="Y", Indicators!O158&lt;&gt;""), IF(Indicators!O158&lt;Parameters!F$20, "Y", "N"),"")</f>
        <v/>
      </c>
      <c r="CL158" s="29" t="str">
        <f>IF(AND($CI158="Y", Indicators!P158&lt;&gt;""), IF(Indicators!P158&lt;Parameters!G$20, "Y", "N"),"")</f>
        <v/>
      </c>
      <c r="CM158" s="29" t="str">
        <f>IF(AND($CI158="Y", Indicators!Q158&lt;&gt;""), IF(Indicators!Q158&lt;Parameters!H$20, "Y", "N"),"")</f>
        <v/>
      </c>
      <c r="CN158" s="29" t="str">
        <f>IF(AND($CI158="Y", Indicators!R158&lt;&gt;""), IF(Indicators!R158&lt;Parameters!I$20, "Y", "N"),"")</f>
        <v/>
      </c>
      <c r="CO158" s="29" t="str">
        <f>IF(AND($CI158="Y", Indicators!S158&lt;&gt;""), IF(Indicators!S158&lt;Parameters!J$20, "Y", "N"),"")</f>
        <v/>
      </c>
      <c r="CP158" s="29" t="str">
        <f>IF(AND($CI158="Y", Indicators!T158&lt;&gt;""), IF(Indicators!T158&lt;Parameters!K$20, "Y", "N"),"")</f>
        <v/>
      </c>
      <c r="CQ158" s="29" t="str">
        <f>IF(AND($CI158="Y", Indicators!U158&lt;&gt;""), IF(Indicators!U158&lt;Parameters!L$20, "Y", "N"),"")</f>
        <v/>
      </c>
      <c r="CR158" s="29" t="str">
        <f>IF(AND($CI158="Y", Indicators!V158&lt;&gt;""), IF(Indicators!V158&lt;Parameters!M$20, "Y", "N"),"")</f>
        <v/>
      </c>
      <c r="CS158" s="81" t="str">
        <f t="shared" si="95"/>
        <v/>
      </c>
      <c r="CT158" s="84" t="str">
        <f>IF(CI158="Y", IF(CS158&gt;=Parameters!C$19, "Y", "N"), "")</f>
        <v/>
      </c>
      <c r="CU158" s="29" t="str">
        <f>IF($H158="Yes",#REF!, "")</f>
        <v/>
      </c>
      <c r="CV158" s="78" t="str">
        <f>IF(CT158="Y", Indicators!X158, "")</f>
        <v/>
      </c>
      <c r="CW158" s="34" t="str">
        <f>IF(CV158&lt;&gt;"",IF(CV158&gt;Parameters!C177,"Y","N"), "")</f>
        <v/>
      </c>
      <c r="CY158" s="33">
        <f>IF($K158="Yes", IF(Indicators!F158&lt;&gt;"", Indicators!F158, ""), "")</f>
        <v>24.0384615</v>
      </c>
      <c r="CZ158" s="33">
        <f>IF($K158="Yes", IF(Indicators!G158&lt;&gt;"", Indicators!G158, ""), "")</f>
        <v>11.363636400000001</v>
      </c>
      <c r="DA158" s="33" t="str">
        <f>IF($K158="Yes", IF(Indicators!H158&lt;&gt;"", Indicators!H158, ""), "")</f>
        <v/>
      </c>
      <c r="DB158" s="33" t="str">
        <f>IF($K158="Yes", IF(Indicators!I158&lt;&gt;"", Indicators!I158, ""), "")</f>
        <v/>
      </c>
      <c r="DC158" s="33" t="str">
        <f>IF($K158="Yes", IF(Indicators!J158&lt;&gt;"", Indicators!J158, ""), "")</f>
        <v/>
      </c>
      <c r="DD158" s="33" t="str">
        <f>IF($K158="Yes", IF(Indicators!K158&lt;&gt;"", Indicators!K158, ""), "")</f>
        <v/>
      </c>
      <c r="DE158" s="33" t="str">
        <f>IF($K158="Yes", IF(Indicators!L158&lt;&gt;"", Indicators!L158, ""), "")</f>
        <v/>
      </c>
      <c r="DF158" s="33">
        <f>IF($K158="Yes", IF(Indicators!M158&lt;&gt;"", Indicators!M158, ""), "")</f>
        <v>27.976190500000001</v>
      </c>
      <c r="DH158" s="33" t="str">
        <f>IF($K158="Yes", IF(Indicators!W158&lt;&gt;"", Indicators!W158, ""), "")</f>
        <v/>
      </c>
      <c r="DJ158" s="33">
        <f>IF($K158="Yes", IF(Indicators!O158&lt;&gt;"", Indicators!O158, ""), "")</f>
        <v>92.592592600000003</v>
      </c>
      <c r="DK158" s="33" t="str">
        <f>IF($K158="Yes", IF(Indicators!P158&lt;&gt;"", Indicators!P158, ""), "")</f>
        <v/>
      </c>
      <c r="DL158" s="33" t="str">
        <f>IF($K158="Yes", IF(Indicators!Q158&lt;&gt;"", Indicators!Q158, ""), "")</f>
        <v/>
      </c>
      <c r="DM158" s="33" t="str">
        <f>IF($K158="Yes", IF(Indicators!R158&lt;&gt;"", Indicators!R158, ""), "")</f>
        <v/>
      </c>
      <c r="DN158" s="33" t="str">
        <f>IF($K158="Yes", IF(Indicators!S158&lt;&gt;"", Indicators!S158, ""), "")</f>
        <v/>
      </c>
      <c r="DO158" s="33" t="str">
        <f>IF($K158="Yes", IF(Indicators!T158&lt;&gt;"", Indicators!T158, ""), "")</f>
        <v/>
      </c>
      <c r="DP158" s="33" t="str">
        <f>IF($K158="Yes", IF(Indicators!U158&lt;&gt;"", Indicators!U158, ""), "")</f>
        <v/>
      </c>
      <c r="DQ158" s="33">
        <f>IF($K158="Yes", IF(Indicators!V158&lt;&gt;"", Indicators!V158, ""), "")</f>
        <v>101.25</v>
      </c>
      <c r="DS158" s="29">
        <f>IF($K158="Yes", IF(Indicators!X158&lt;&gt;"", Indicators!X158, ""), "")</f>
        <v>27.36</v>
      </c>
    </row>
    <row r="159" spans="1:123" x14ac:dyDescent="0.25">
      <c r="A159" s="56" t="str">
        <f>Indicators!A159</f>
        <v>District1036</v>
      </c>
      <c r="B159" s="56" t="str">
        <f>Indicators!B159</f>
        <v>School 7</v>
      </c>
      <c r="C159" s="57" t="str">
        <f>Indicators!D159</f>
        <v>Yes</v>
      </c>
      <c r="D159" s="64" t="str">
        <f>IF(AK159="Y", IF(Parameters!B$5="Percentile", Identification!AJ159,Identification!AI159), "")</f>
        <v/>
      </c>
      <c r="E159" s="64" t="str">
        <f>IF(AN159="Y", IF(Parameters!B$6="Percentile", AM159, AL159), "")</f>
        <v/>
      </c>
      <c r="F159" s="57" t="str">
        <f t="shared" si="64"/>
        <v>N</v>
      </c>
      <c r="G159" s="64" t="str">
        <f>IF(AND(F159="Y", AS159="Y"), IF(Parameters!B$7="Percentile", AR159,AQ159), "")</f>
        <v/>
      </c>
      <c r="H159" s="57" t="str">
        <f t="shared" si="65"/>
        <v/>
      </c>
      <c r="I159" s="64" t="str">
        <f>IF(AND(H159="Y", AW159="Y"), IF(Parameters!B$7="Percentile", AV159,AU159), "")</f>
        <v/>
      </c>
      <c r="J159" s="65" t="str">
        <f t="shared" si="66"/>
        <v/>
      </c>
      <c r="K159" s="57" t="str">
        <f t="shared" si="67"/>
        <v>No</v>
      </c>
      <c r="L159" s="87" t="str">
        <f t="shared" si="68"/>
        <v/>
      </c>
      <c r="M159" s="57" t="str">
        <f>Identification!BI159</f>
        <v>N</v>
      </c>
      <c r="N159" s="87" t="str">
        <f t="shared" si="69"/>
        <v/>
      </c>
      <c r="O159" s="88" t="str">
        <f t="shared" si="70"/>
        <v/>
      </c>
      <c r="P159" s="57" t="str">
        <f t="shared" si="71"/>
        <v/>
      </c>
      <c r="Q159" s="57" t="str">
        <f t="shared" si="72"/>
        <v/>
      </c>
      <c r="R159" s="57" t="str">
        <f t="shared" si="73"/>
        <v>No</v>
      </c>
      <c r="S159" s="57" t="str">
        <f t="shared" si="74"/>
        <v/>
      </c>
      <c r="T159" s="57" t="str">
        <f t="shared" si="75"/>
        <v>N</v>
      </c>
      <c r="U159" s="57" t="str">
        <f t="shared" si="76"/>
        <v/>
      </c>
      <c r="V159" s="88" t="str">
        <f t="shared" si="77"/>
        <v/>
      </c>
      <c r="W159" s="57" t="str">
        <f t="shared" si="78"/>
        <v/>
      </c>
      <c r="X159" s="91" t="str">
        <f t="shared" si="79"/>
        <v/>
      </c>
      <c r="Y159" s="58" t="str">
        <f t="shared" si="80"/>
        <v>No</v>
      </c>
      <c r="AA159" s="29" t="str">
        <f t="shared" si="81"/>
        <v>No</v>
      </c>
      <c r="AB159" s="29" t="str">
        <f t="shared" si="82"/>
        <v>No</v>
      </c>
      <c r="AC159" s="29" t="str">
        <f t="shared" si="83"/>
        <v>No</v>
      </c>
      <c r="AE159" s="29" t="str">
        <f t="shared" si="84"/>
        <v/>
      </c>
      <c r="AF159" s="29" t="str">
        <f t="shared" si="85"/>
        <v/>
      </c>
      <c r="AG159" s="29" t="str">
        <f t="shared" si="86"/>
        <v/>
      </c>
      <c r="AI159" s="33">
        <f>IF(C159="Yes",IF(Indicators!E159&lt;&gt;"", Indicators!E159,""),"")</f>
        <v>57.0895522</v>
      </c>
      <c r="AJ159" s="33">
        <f t="shared" si="87"/>
        <v>84.3</v>
      </c>
      <c r="AK159" s="62" t="str">
        <f>IF(Parameters!B$5="Percentile", IF(AJ159&lt;Parameters!C$5, "Y", "N"), IF(AI159&lt;Parameters!C$5, "Y", "N"))</f>
        <v>N</v>
      </c>
      <c r="AL159" s="33" t="str">
        <f>IF(C159="Yes", IF(Indicators!W159&lt;&gt;"", Indicators!W159, ""),"")</f>
        <v/>
      </c>
      <c r="AM159" s="33" t="str">
        <f t="shared" si="88"/>
        <v/>
      </c>
      <c r="AN159" s="33" t="str">
        <f>IF(AL159&lt;&gt;"", IF(Parameters!B$6="Percentile", IF(AM159&lt;Parameters!C$6, "Y", "N"), IF(AL159&lt;Parameters!C$6, "Y", "N")),"")</f>
        <v/>
      </c>
      <c r="AO159" s="47" t="str">
        <f t="shared" si="89"/>
        <v>N</v>
      </c>
      <c r="AQ159" s="33">
        <f>IF(C159="Yes", IF(Indicators!N159&lt;&gt;"", Indicators!N159,""),"")</f>
        <v>116.60516610000001</v>
      </c>
      <c r="AR159" s="33">
        <f t="shared" si="90"/>
        <v>65.7</v>
      </c>
      <c r="AS159" s="48" t="str">
        <f>IF(Parameters!B$7="Percentile", IF(AR159&lt;Parameters!C$7, "Y", "N"), IF(AQ159&lt;Parameters!C$7, "Y", "N"))</f>
        <v>N</v>
      </c>
      <c r="AU159" s="33">
        <f>IF(C159="Yes", IF(Indicators!X159&lt;&gt;"", Indicators!X159,""),"")</f>
        <v>12.03</v>
      </c>
      <c r="AV159" s="33">
        <f t="shared" si="91"/>
        <v>63.1</v>
      </c>
      <c r="AW159" s="48" t="str">
        <f>IF(Parameters!B$8="Percentile", IF(AV159&lt;Parameters!C$8, "Y", "N"), IF(AU159&gt;Parameters!C$8, "Y", "N"))</f>
        <v>N</v>
      </c>
      <c r="AY159" s="71" t="str">
        <f>IF(Indicators!F159&lt;&gt;"", IF(Indicators!F159&lt;Parameters!F$5, "Y", "N"), "")</f>
        <v>Y</v>
      </c>
      <c r="AZ159" s="71" t="str">
        <f>IF(Indicators!G159&lt;&gt;"", IF(Indicators!G159&lt;Parameters!G$5, "Y", "N"), "")</f>
        <v>N</v>
      </c>
      <c r="BA159" s="71" t="str">
        <f>IF(Indicators!H159&lt;&gt;"", IF(Indicators!H159&lt;Parameters!H$5, "Y", "N"), "")</f>
        <v/>
      </c>
      <c r="BB159" s="71" t="str">
        <f>IF(Indicators!I159&lt;&gt;"", IF(Indicators!I159&lt;Parameters!I$5, "Y", "N"), "")</f>
        <v/>
      </c>
      <c r="BC159" s="71" t="str">
        <f>IF(Indicators!J159&lt;&gt;"", IF(Indicators!J159&lt;Parameters!J$5, "Y", "N"), "")</f>
        <v/>
      </c>
      <c r="BD159" s="71" t="str">
        <f>IF(Indicators!K159&lt;&gt;"", IF(Indicators!K159&lt;Parameters!K$5, "Y", "N"), "")</f>
        <v/>
      </c>
      <c r="BE159" s="71" t="str">
        <f>IF(Indicators!L159&lt;&gt;"", IF(Indicators!L159&lt;Parameters!L$5, "Y", "N"), "")</f>
        <v/>
      </c>
      <c r="BF159" s="71" t="str">
        <f>IF(Indicators!M159&lt;&gt;"", IF(Indicators!M159&lt;Parameters!M$5, "Y", "N"), "")</f>
        <v>N</v>
      </c>
      <c r="BG159" s="29" t="str">
        <f>IF(Indicators!Q159&lt;&gt;"", IF(Indicators!Q159&lt;Parameters!H$6, "Y", "N"), "")</f>
        <v/>
      </c>
      <c r="BH159" s="29">
        <f t="shared" si="92"/>
        <v>1</v>
      </c>
      <c r="BI159" s="47" t="str">
        <f>IF(K159="No",IF(BH159&gt;=Parameters!C$12, "Y", "N"), "")</f>
        <v>N</v>
      </c>
      <c r="BK159" s="78" t="str">
        <f>IF(AND($BI159="Y", Indicators!O159&lt;&gt;""), _xlfn.PERCENTRANK.EXC(Indicators!O$2:O$210, Indicators!O159)*100, "")</f>
        <v/>
      </c>
      <c r="BL159" s="78" t="str">
        <f>IF(AND($BI159="Y", Indicators!P159&lt;&gt;""), _xlfn.PERCENTRANK.EXC(Indicators!P$2:P$210, Indicators!P159)*100, "")</f>
        <v/>
      </c>
      <c r="BM159" s="78" t="str">
        <f>IF(AND($BI159="Y", Indicators!Q159&lt;&gt;""), _xlfn.PERCENTRANK.EXC(Indicators!Q$2:Q$210, Indicators!Q159)*100, "")</f>
        <v/>
      </c>
      <c r="BN159" s="78" t="str">
        <f>IF(AND($BI159="Y", Indicators!R159&lt;&gt;""), _xlfn.PERCENTRANK.EXC(Indicators!R$2:R$210, Indicators!R159)*100, "")</f>
        <v/>
      </c>
      <c r="BO159" s="78" t="str">
        <f>IF(AND($BI159="Y", Indicators!S159&lt;&gt;""), _xlfn.PERCENTRANK.EXC(Indicators!S$2:S$210, Indicators!S159)*100, "")</f>
        <v/>
      </c>
      <c r="BP159" s="78" t="str">
        <f>IF(AND($BI159="Y", Indicators!T159&lt;&gt;""), _xlfn.PERCENTRANK.EXC(Indicators!T$2:T$210, Indicators!T159)*100, "")</f>
        <v/>
      </c>
      <c r="BQ159" s="78" t="str">
        <f>IF(AND($BI159="Y", Indicators!U159&lt;&gt;""), _xlfn.PERCENTRANK.EXC(Indicators!U$2:U$210, Indicators!U159)*100, "")</f>
        <v/>
      </c>
      <c r="BR159" s="78" t="str">
        <f>IF(AND($BI159="Y", Indicators!V159&lt;&gt;""), _xlfn.PERCENTRANK.EXC(Indicators!V$2:V$210, Indicators!V159)*100, "")</f>
        <v/>
      </c>
      <c r="BS159" s="81" t="str">
        <f t="shared" si="93"/>
        <v/>
      </c>
      <c r="BT159" s="84" t="str">
        <f>IF(BI159="Y", IF(BS159&gt;=Parameters!C$13, "Y", "N"), "")</f>
        <v/>
      </c>
      <c r="BU159" s="29"/>
      <c r="BV159" s="33" t="str">
        <f>IF(BT159="Y", Indicators!X159, "")</f>
        <v/>
      </c>
      <c r="BW159" s="47" t="str">
        <f>IF(BV159&lt;&gt;"", IF(BV159&gt;Parameters!C$14,"Y", "N"), "")</f>
        <v/>
      </c>
      <c r="BY159" s="72" t="str">
        <f>IF(Indicators!F159&lt;&gt;"", IF(Indicators!F159&lt;Parameters!F$18, "Y", "N"), "")</f>
        <v>N</v>
      </c>
      <c r="BZ159" s="72" t="str">
        <f>IF(Indicators!G159&lt;&gt;"", IF(Indicators!G159&lt;Parameters!G$18, "Y", "N"), "")</f>
        <v>N</v>
      </c>
      <c r="CA159" s="72" t="str">
        <f>IF(Indicators!H159&lt;&gt;"", IF(Indicators!H159&lt;Parameters!H$18, "Y", "N"), "")</f>
        <v/>
      </c>
      <c r="CB159" s="72" t="str">
        <f>IF(Indicators!I159&lt;&gt;"", IF(Indicators!I159&lt;Parameters!I$18, "Y", "N"), "")</f>
        <v/>
      </c>
      <c r="CC159" s="72" t="str">
        <f>IF(Indicators!J159&lt;&gt;"", IF(Indicators!J159&lt;Parameters!J$18, "Y", "N"), "")</f>
        <v/>
      </c>
      <c r="CD159" s="72" t="str">
        <f>IF(Indicators!K159&lt;&gt;"", IF(Indicators!K159&lt;Parameters!K$18, "Y", "N"), "")</f>
        <v/>
      </c>
      <c r="CE159" s="72" t="str">
        <f>IF(Indicators!L159&lt;&gt;"", IF(Indicators!L159&lt;Parameters!L$18, "Y", "N"), "")</f>
        <v/>
      </c>
      <c r="CF159" s="72" t="str">
        <f>IF(Indicators!M159&lt;&gt;"", IF(Indicators!M159&lt;Parameters!M$18, "Y", "N"), "")</f>
        <v>N</v>
      </c>
      <c r="CG159" s="29" t="str">
        <f>IF(Indicators!Q159&lt;&gt;"", IF(Indicators!Q159&lt;Parameters!H$19, "Y", "N"), "")</f>
        <v/>
      </c>
      <c r="CH159" s="29">
        <f t="shared" si="94"/>
        <v>0</v>
      </c>
      <c r="CI159" s="47" t="str">
        <f>IF(AND(K159="No",R159="No"),IF(CH159&gt;=Parameters!C$18, "Y", "N"), "")</f>
        <v>N</v>
      </c>
      <c r="CJ159" s="29"/>
      <c r="CK159" s="29" t="str">
        <f>IF(AND($CI159="Y", Indicators!O159&lt;&gt;""), IF(Indicators!O159&lt;Parameters!F$20, "Y", "N"),"")</f>
        <v/>
      </c>
      <c r="CL159" s="29" t="str">
        <f>IF(AND($CI159="Y", Indicators!P159&lt;&gt;""), IF(Indicators!P159&lt;Parameters!G$20, "Y", "N"),"")</f>
        <v/>
      </c>
      <c r="CM159" s="29" t="str">
        <f>IF(AND($CI159="Y", Indicators!Q159&lt;&gt;""), IF(Indicators!Q159&lt;Parameters!H$20, "Y", "N"),"")</f>
        <v/>
      </c>
      <c r="CN159" s="29" t="str">
        <f>IF(AND($CI159="Y", Indicators!R159&lt;&gt;""), IF(Indicators!R159&lt;Parameters!I$20, "Y", "N"),"")</f>
        <v/>
      </c>
      <c r="CO159" s="29" t="str">
        <f>IF(AND($CI159="Y", Indicators!S159&lt;&gt;""), IF(Indicators!S159&lt;Parameters!J$20, "Y", "N"),"")</f>
        <v/>
      </c>
      <c r="CP159" s="29" t="str">
        <f>IF(AND($CI159="Y", Indicators!T159&lt;&gt;""), IF(Indicators!T159&lt;Parameters!K$20, "Y", "N"),"")</f>
        <v/>
      </c>
      <c r="CQ159" s="29" t="str">
        <f>IF(AND($CI159="Y", Indicators!U159&lt;&gt;""), IF(Indicators!U159&lt;Parameters!L$20, "Y", "N"),"")</f>
        <v/>
      </c>
      <c r="CR159" s="29" t="str">
        <f>IF(AND($CI159="Y", Indicators!V159&lt;&gt;""), IF(Indicators!V159&lt;Parameters!M$20, "Y", "N"),"")</f>
        <v/>
      </c>
      <c r="CS159" s="81" t="str">
        <f t="shared" si="95"/>
        <v/>
      </c>
      <c r="CT159" s="84" t="str">
        <f>IF(CI159="Y", IF(CS159&gt;=Parameters!C$19, "Y", "N"), "")</f>
        <v/>
      </c>
      <c r="CU159" s="29" t="str">
        <f>IF($H159="Yes",#REF!, "")</f>
        <v/>
      </c>
      <c r="CV159" s="78" t="str">
        <f>IF(CT159="Y", Indicators!X159, "")</f>
        <v/>
      </c>
      <c r="CW159" s="34" t="str">
        <f>IF(CV159&lt;&gt;"",IF(CV159&gt;Parameters!C178,"Y","N"), "")</f>
        <v/>
      </c>
      <c r="CY159" s="33" t="str">
        <f>IF($K159="Yes", IF(Indicators!F159&lt;&gt;"", Indicators!F159, ""), "")</f>
        <v/>
      </c>
      <c r="CZ159" s="33" t="str">
        <f>IF($K159="Yes", IF(Indicators!G159&lt;&gt;"", Indicators!G159, ""), "")</f>
        <v/>
      </c>
      <c r="DA159" s="33" t="str">
        <f>IF($K159="Yes", IF(Indicators!H159&lt;&gt;"", Indicators!H159, ""), "")</f>
        <v/>
      </c>
      <c r="DB159" s="33" t="str">
        <f>IF($K159="Yes", IF(Indicators!I159&lt;&gt;"", Indicators!I159, ""), "")</f>
        <v/>
      </c>
      <c r="DC159" s="33" t="str">
        <f>IF($K159="Yes", IF(Indicators!J159&lt;&gt;"", Indicators!J159, ""), "")</f>
        <v/>
      </c>
      <c r="DD159" s="33" t="str">
        <f>IF($K159="Yes", IF(Indicators!K159&lt;&gt;"", Indicators!K159, ""), "")</f>
        <v/>
      </c>
      <c r="DE159" s="33" t="str">
        <f>IF($K159="Yes", IF(Indicators!L159&lt;&gt;"", Indicators!L159, ""), "")</f>
        <v/>
      </c>
      <c r="DF159" s="33" t="str">
        <f>IF($K159="Yes", IF(Indicators!M159&lt;&gt;"", Indicators!M159, ""), "")</f>
        <v/>
      </c>
      <c r="DH159" s="33" t="str">
        <f>IF($K159="Yes", IF(Indicators!W159&lt;&gt;"", Indicators!W159, ""), "")</f>
        <v/>
      </c>
      <c r="DJ159" s="33" t="str">
        <f>IF($K159="Yes", IF(Indicators!O159&lt;&gt;"", Indicators!O159, ""), "")</f>
        <v/>
      </c>
      <c r="DK159" s="33" t="str">
        <f>IF($K159="Yes", IF(Indicators!P159&lt;&gt;"", Indicators!P159, ""), "")</f>
        <v/>
      </c>
      <c r="DL159" s="33" t="str">
        <f>IF($K159="Yes", IF(Indicators!Q159&lt;&gt;"", Indicators!Q159, ""), "")</f>
        <v/>
      </c>
      <c r="DM159" s="33" t="str">
        <f>IF($K159="Yes", IF(Indicators!R159&lt;&gt;"", Indicators!R159, ""), "")</f>
        <v/>
      </c>
      <c r="DN159" s="33" t="str">
        <f>IF($K159="Yes", IF(Indicators!S159&lt;&gt;"", Indicators!S159, ""), "")</f>
        <v/>
      </c>
      <c r="DO159" s="33" t="str">
        <f>IF($K159="Yes", IF(Indicators!T159&lt;&gt;"", Indicators!T159, ""), "")</f>
        <v/>
      </c>
      <c r="DP159" s="33" t="str">
        <f>IF($K159="Yes", IF(Indicators!U159&lt;&gt;"", Indicators!U159, ""), "")</f>
        <v/>
      </c>
      <c r="DQ159" s="33" t="str">
        <f>IF($K159="Yes", IF(Indicators!V159&lt;&gt;"", Indicators!V159, ""), "")</f>
        <v/>
      </c>
      <c r="DS159" s="29" t="str">
        <f>IF($K159="Yes", IF(Indicators!X159&lt;&gt;"", Indicators!X159, ""), "")</f>
        <v/>
      </c>
    </row>
    <row r="160" spans="1:123" x14ac:dyDescent="0.25">
      <c r="A160" s="56" t="str">
        <f>Indicators!A160</f>
        <v>District1036</v>
      </c>
      <c r="B160" s="56" t="str">
        <f>Indicators!B160</f>
        <v>School 8</v>
      </c>
      <c r="C160" s="57" t="str">
        <f>Indicators!D160</f>
        <v>Yes</v>
      </c>
      <c r="D160" s="64" t="str">
        <f>IF(AK160="Y", IF(Parameters!B$5="Percentile", Identification!AJ160,Identification!AI160), "")</f>
        <v/>
      </c>
      <c r="E160" s="64" t="str">
        <f>IF(AN160="Y", IF(Parameters!B$6="Percentile", AM160, AL160), "")</f>
        <v/>
      </c>
      <c r="F160" s="57" t="str">
        <f t="shared" si="64"/>
        <v>N</v>
      </c>
      <c r="G160" s="64" t="str">
        <f>IF(AND(F160="Y", AS160="Y"), IF(Parameters!B$7="Percentile", AR160,AQ160), "")</f>
        <v/>
      </c>
      <c r="H160" s="57" t="str">
        <f t="shared" si="65"/>
        <v/>
      </c>
      <c r="I160" s="64" t="str">
        <f>IF(AND(H160="Y", AW160="Y"), IF(Parameters!B$7="Percentile", AV160,AU160), "")</f>
        <v/>
      </c>
      <c r="J160" s="65" t="str">
        <f t="shared" si="66"/>
        <v/>
      </c>
      <c r="K160" s="57" t="str">
        <f t="shared" si="67"/>
        <v>No</v>
      </c>
      <c r="L160" s="87" t="str">
        <f t="shared" si="68"/>
        <v/>
      </c>
      <c r="M160" s="57" t="str">
        <f>Identification!BI160</f>
        <v>N</v>
      </c>
      <c r="N160" s="87" t="str">
        <f t="shared" si="69"/>
        <v/>
      </c>
      <c r="O160" s="88" t="str">
        <f t="shared" si="70"/>
        <v/>
      </c>
      <c r="P160" s="57" t="str">
        <f t="shared" si="71"/>
        <v/>
      </c>
      <c r="Q160" s="57" t="str">
        <f t="shared" si="72"/>
        <v/>
      </c>
      <c r="R160" s="57" t="str">
        <f t="shared" si="73"/>
        <v>No</v>
      </c>
      <c r="S160" s="57" t="str">
        <f t="shared" si="74"/>
        <v/>
      </c>
      <c r="T160" s="57" t="str">
        <f t="shared" si="75"/>
        <v>N</v>
      </c>
      <c r="U160" s="57" t="str">
        <f t="shared" si="76"/>
        <v/>
      </c>
      <c r="V160" s="88" t="str">
        <f t="shared" si="77"/>
        <v/>
      </c>
      <c r="W160" s="57" t="str">
        <f t="shared" si="78"/>
        <v/>
      </c>
      <c r="X160" s="91" t="str">
        <f t="shared" si="79"/>
        <v/>
      </c>
      <c r="Y160" s="58" t="str">
        <f t="shared" si="80"/>
        <v>No</v>
      </c>
      <c r="AA160" s="29" t="str">
        <f t="shared" si="81"/>
        <v>No</v>
      </c>
      <c r="AB160" s="29" t="str">
        <f t="shared" si="82"/>
        <v>No</v>
      </c>
      <c r="AC160" s="29" t="str">
        <f t="shared" si="83"/>
        <v>No</v>
      </c>
      <c r="AE160" s="29" t="str">
        <f t="shared" si="84"/>
        <v/>
      </c>
      <c r="AF160" s="29" t="str">
        <f t="shared" si="85"/>
        <v/>
      </c>
      <c r="AG160" s="29" t="str">
        <f t="shared" si="86"/>
        <v/>
      </c>
      <c r="AI160" s="33">
        <f>IF(C160="Yes",IF(Indicators!E160&lt;&gt;"", Indicators!E160,""),"")</f>
        <v>52.941176499999997</v>
      </c>
      <c r="AJ160" s="33">
        <f t="shared" si="87"/>
        <v>72.099999999999994</v>
      </c>
      <c r="AK160" s="62" t="str">
        <f>IF(Parameters!B$5="Percentile", IF(AJ160&lt;Parameters!C$5, "Y", "N"), IF(AI160&lt;Parameters!C$5, "Y", "N"))</f>
        <v>N</v>
      </c>
      <c r="AL160" s="33" t="str">
        <f>IF(C160="Yes", IF(Indicators!W160&lt;&gt;"", Indicators!W160, ""),"")</f>
        <v/>
      </c>
      <c r="AM160" s="33" t="str">
        <f t="shared" si="88"/>
        <v/>
      </c>
      <c r="AN160" s="33" t="str">
        <f>IF(AL160&lt;&gt;"", IF(Parameters!B$6="Percentile", IF(AM160&lt;Parameters!C$6, "Y", "N"), IF(AL160&lt;Parameters!C$6, "Y", "N")),"")</f>
        <v/>
      </c>
      <c r="AO160" s="47" t="str">
        <f t="shared" si="89"/>
        <v>N</v>
      </c>
      <c r="AQ160" s="33">
        <f>IF(C160="Yes", IF(Indicators!N160&lt;&gt;"", Indicators!N160,""),"")</f>
        <v>117.519685</v>
      </c>
      <c r="AR160" s="33">
        <f t="shared" si="90"/>
        <v>68.400000000000006</v>
      </c>
      <c r="AS160" s="48" t="str">
        <f>IF(Parameters!B$7="Percentile", IF(AR160&lt;Parameters!C$7, "Y", "N"), IF(AQ160&lt;Parameters!C$7, "Y", "N"))</f>
        <v>N</v>
      </c>
      <c r="AU160" s="33">
        <f>IF(C160="Yes", IF(Indicators!X160&lt;&gt;"", Indicators!X160,""),"")</f>
        <v>7.03</v>
      </c>
      <c r="AV160" s="33">
        <f t="shared" si="91"/>
        <v>90.7</v>
      </c>
      <c r="AW160" s="48" t="str">
        <f>IF(Parameters!B$8="Percentile", IF(AV160&lt;Parameters!C$8, "Y", "N"), IF(AU160&gt;Parameters!C$8, "Y", "N"))</f>
        <v>N</v>
      </c>
      <c r="AY160" s="71" t="str">
        <f>IF(Indicators!F160&lt;&gt;"", IF(Indicators!F160&lt;Parameters!F$5, "Y", "N"), "")</f>
        <v>N</v>
      </c>
      <c r="AZ160" s="71" t="str">
        <f>IF(Indicators!G160&lt;&gt;"", IF(Indicators!G160&lt;Parameters!G$5, "Y", "N"), "")</f>
        <v>Y</v>
      </c>
      <c r="BA160" s="71" t="str">
        <f>IF(Indicators!H160&lt;&gt;"", IF(Indicators!H160&lt;Parameters!H$5, "Y", "N"), "")</f>
        <v/>
      </c>
      <c r="BB160" s="71" t="str">
        <f>IF(Indicators!I160&lt;&gt;"", IF(Indicators!I160&lt;Parameters!I$5, "Y", "N"), "")</f>
        <v/>
      </c>
      <c r="BC160" s="71" t="str">
        <f>IF(Indicators!J160&lt;&gt;"", IF(Indicators!J160&lt;Parameters!J$5, "Y", "N"), "")</f>
        <v/>
      </c>
      <c r="BD160" s="71" t="str">
        <f>IF(Indicators!K160&lt;&gt;"", IF(Indicators!K160&lt;Parameters!K$5, "Y", "N"), "")</f>
        <v/>
      </c>
      <c r="BE160" s="71" t="str">
        <f>IF(Indicators!L160&lt;&gt;"", IF(Indicators!L160&lt;Parameters!L$5, "Y", "N"), "")</f>
        <v/>
      </c>
      <c r="BF160" s="71" t="str">
        <f>IF(Indicators!M160&lt;&gt;"", IF(Indicators!M160&lt;Parameters!M$5, "Y", "N"), "")</f>
        <v>N</v>
      </c>
      <c r="BG160" s="29" t="str">
        <f>IF(Indicators!Q160&lt;&gt;"", IF(Indicators!Q160&lt;Parameters!H$6, "Y", "N"), "")</f>
        <v/>
      </c>
      <c r="BH160" s="29">
        <f t="shared" si="92"/>
        <v>1</v>
      </c>
      <c r="BI160" s="47" t="str">
        <f>IF(K160="No",IF(BH160&gt;=Parameters!C$12, "Y", "N"), "")</f>
        <v>N</v>
      </c>
      <c r="BK160" s="78" t="str">
        <f>IF(AND($BI160="Y", Indicators!O160&lt;&gt;""), _xlfn.PERCENTRANK.EXC(Indicators!O$2:O$210, Indicators!O160)*100, "")</f>
        <v/>
      </c>
      <c r="BL160" s="78" t="str">
        <f>IF(AND($BI160="Y", Indicators!P160&lt;&gt;""), _xlfn.PERCENTRANK.EXC(Indicators!P$2:P$210, Indicators!P160)*100, "")</f>
        <v/>
      </c>
      <c r="BM160" s="78" t="str">
        <f>IF(AND($BI160="Y", Indicators!Q160&lt;&gt;""), _xlfn.PERCENTRANK.EXC(Indicators!Q$2:Q$210, Indicators!Q160)*100, "")</f>
        <v/>
      </c>
      <c r="BN160" s="78" t="str">
        <f>IF(AND($BI160="Y", Indicators!R160&lt;&gt;""), _xlfn.PERCENTRANK.EXC(Indicators!R$2:R$210, Indicators!R160)*100, "")</f>
        <v/>
      </c>
      <c r="BO160" s="78" t="str">
        <f>IF(AND($BI160="Y", Indicators!S160&lt;&gt;""), _xlfn.PERCENTRANK.EXC(Indicators!S$2:S$210, Indicators!S160)*100, "")</f>
        <v/>
      </c>
      <c r="BP160" s="78" t="str">
        <f>IF(AND($BI160="Y", Indicators!T160&lt;&gt;""), _xlfn.PERCENTRANK.EXC(Indicators!T$2:T$210, Indicators!T160)*100, "")</f>
        <v/>
      </c>
      <c r="BQ160" s="78" t="str">
        <f>IF(AND($BI160="Y", Indicators!U160&lt;&gt;""), _xlfn.PERCENTRANK.EXC(Indicators!U$2:U$210, Indicators!U160)*100, "")</f>
        <v/>
      </c>
      <c r="BR160" s="78" t="str">
        <f>IF(AND($BI160="Y", Indicators!V160&lt;&gt;""), _xlfn.PERCENTRANK.EXC(Indicators!V$2:V$210, Indicators!V160)*100, "")</f>
        <v/>
      </c>
      <c r="BS160" s="81" t="str">
        <f t="shared" si="93"/>
        <v/>
      </c>
      <c r="BT160" s="84" t="str">
        <f>IF(BI160="Y", IF(BS160&gt;=Parameters!C$13, "Y", "N"), "")</f>
        <v/>
      </c>
      <c r="BU160" s="29"/>
      <c r="BV160" s="33" t="str">
        <f>IF(BT160="Y", Indicators!X160, "")</f>
        <v/>
      </c>
      <c r="BW160" s="47" t="str">
        <f>IF(BV160&lt;&gt;"", IF(BV160&gt;Parameters!C$14,"Y", "N"), "")</f>
        <v/>
      </c>
      <c r="BY160" s="72" t="str">
        <f>IF(Indicators!F160&lt;&gt;"", IF(Indicators!F160&lt;Parameters!F$18, "Y", "N"), "")</f>
        <v>N</v>
      </c>
      <c r="BZ160" s="72" t="str">
        <f>IF(Indicators!G160&lt;&gt;"", IF(Indicators!G160&lt;Parameters!G$18, "Y", "N"), "")</f>
        <v>Y</v>
      </c>
      <c r="CA160" s="72" t="str">
        <f>IF(Indicators!H160&lt;&gt;"", IF(Indicators!H160&lt;Parameters!H$18, "Y", "N"), "")</f>
        <v/>
      </c>
      <c r="CB160" s="72" t="str">
        <f>IF(Indicators!I160&lt;&gt;"", IF(Indicators!I160&lt;Parameters!I$18, "Y", "N"), "")</f>
        <v/>
      </c>
      <c r="CC160" s="72" t="str">
        <f>IF(Indicators!J160&lt;&gt;"", IF(Indicators!J160&lt;Parameters!J$18, "Y", "N"), "")</f>
        <v/>
      </c>
      <c r="CD160" s="72" t="str">
        <f>IF(Indicators!K160&lt;&gt;"", IF(Indicators!K160&lt;Parameters!K$18, "Y", "N"), "")</f>
        <v/>
      </c>
      <c r="CE160" s="72" t="str">
        <f>IF(Indicators!L160&lt;&gt;"", IF(Indicators!L160&lt;Parameters!L$18, "Y", "N"), "")</f>
        <v/>
      </c>
      <c r="CF160" s="72" t="str">
        <f>IF(Indicators!M160&lt;&gt;"", IF(Indicators!M160&lt;Parameters!M$18, "Y", "N"), "")</f>
        <v>N</v>
      </c>
      <c r="CG160" s="29" t="str">
        <f>IF(Indicators!Q160&lt;&gt;"", IF(Indicators!Q160&lt;Parameters!H$19, "Y", "N"), "")</f>
        <v/>
      </c>
      <c r="CH160" s="29">
        <f t="shared" si="94"/>
        <v>1</v>
      </c>
      <c r="CI160" s="47" t="str">
        <f>IF(AND(K160="No",R160="No"),IF(CH160&gt;=Parameters!C$18, "Y", "N"), "")</f>
        <v>N</v>
      </c>
      <c r="CJ160" s="29"/>
      <c r="CK160" s="29" t="str">
        <f>IF(AND($CI160="Y", Indicators!O160&lt;&gt;""), IF(Indicators!O160&lt;Parameters!F$20, "Y", "N"),"")</f>
        <v/>
      </c>
      <c r="CL160" s="29" t="str">
        <f>IF(AND($CI160="Y", Indicators!P160&lt;&gt;""), IF(Indicators!P160&lt;Parameters!G$20, "Y", "N"),"")</f>
        <v/>
      </c>
      <c r="CM160" s="29" t="str">
        <f>IF(AND($CI160="Y", Indicators!Q160&lt;&gt;""), IF(Indicators!Q160&lt;Parameters!H$20, "Y", "N"),"")</f>
        <v/>
      </c>
      <c r="CN160" s="29" t="str">
        <f>IF(AND($CI160="Y", Indicators!R160&lt;&gt;""), IF(Indicators!R160&lt;Parameters!I$20, "Y", "N"),"")</f>
        <v/>
      </c>
      <c r="CO160" s="29" t="str">
        <f>IF(AND($CI160="Y", Indicators!S160&lt;&gt;""), IF(Indicators!S160&lt;Parameters!J$20, "Y", "N"),"")</f>
        <v/>
      </c>
      <c r="CP160" s="29" t="str">
        <f>IF(AND($CI160="Y", Indicators!T160&lt;&gt;""), IF(Indicators!T160&lt;Parameters!K$20, "Y", "N"),"")</f>
        <v/>
      </c>
      <c r="CQ160" s="29" t="str">
        <f>IF(AND($CI160="Y", Indicators!U160&lt;&gt;""), IF(Indicators!U160&lt;Parameters!L$20, "Y", "N"),"")</f>
        <v/>
      </c>
      <c r="CR160" s="29" t="str">
        <f>IF(AND($CI160="Y", Indicators!V160&lt;&gt;""), IF(Indicators!V160&lt;Parameters!M$20, "Y", "N"),"")</f>
        <v/>
      </c>
      <c r="CS160" s="81" t="str">
        <f t="shared" si="95"/>
        <v/>
      </c>
      <c r="CT160" s="84" t="str">
        <f>IF(CI160="Y", IF(CS160&gt;=Parameters!C$19, "Y", "N"), "")</f>
        <v/>
      </c>
      <c r="CU160" s="29" t="str">
        <f>IF($H160="Yes",#REF!, "")</f>
        <v/>
      </c>
      <c r="CV160" s="78" t="str">
        <f>IF(CT160="Y", Indicators!X160, "")</f>
        <v/>
      </c>
      <c r="CW160" s="34" t="str">
        <f>IF(CV160&lt;&gt;"",IF(CV160&gt;Parameters!C179,"Y","N"), "")</f>
        <v/>
      </c>
      <c r="CY160" s="33" t="str">
        <f>IF($K160="Yes", IF(Indicators!F160&lt;&gt;"", Indicators!F160, ""), "")</f>
        <v/>
      </c>
      <c r="CZ160" s="33" t="str">
        <f>IF($K160="Yes", IF(Indicators!G160&lt;&gt;"", Indicators!G160, ""), "")</f>
        <v/>
      </c>
      <c r="DA160" s="33" t="str">
        <f>IF($K160="Yes", IF(Indicators!H160&lt;&gt;"", Indicators!H160, ""), "")</f>
        <v/>
      </c>
      <c r="DB160" s="33" t="str">
        <f>IF($K160="Yes", IF(Indicators!I160&lt;&gt;"", Indicators!I160, ""), "")</f>
        <v/>
      </c>
      <c r="DC160" s="33" t="str">
        <f>IF($K160="Yes", IF(Indicators!J160&lt;&gt;"", Indicators!J160, ""), "")</f>
        <v/>
      </c>
      <c r="DD160" s="33" t="str">
        <f>IF($K160="Yes", IF(Indicators!K160&lt;&gt;"", Indicators!K160, ""), "")</f>
        <v/>
      </c>
      <c r="DE160" s="33" t="str">
        <f>IF($K160="Yes", IF(Indicators!L160&lt;&gt;"", Indicators!L160, ""), "")</f>
        <v/>
      </c>
      <c r="DF160" s="33" t="str">
        <f>IF($K160="Yes", IF(Indicators!M160&lt;&gt;"", Indicators!M160, ""), "")</f>
        <v/>
      </c>
      <c r="DH160" s="33" t="str">
        <f>IF($K160="Yes", IF(Indicators!W160&lt;&gt;"", Indicators!W160, ""), "")</f>
        <v/>
      </c>
      <c r="DJ160" s="33" t="str">
        <f>IF($K160="Yes", IF(Indicators!O160&lt;&gt;"", Indicators!O160, ""), "")</f>
        <v/>
      </c>
      <c r="DK160" s="33" t="str">
        <f>IF($K160="Yes", IF(Indicators!P160&lt;&gt;"", Indicators!P160, ""), "")</f>
        <v/>
      </c>
      <c r="DL160" s="33" t="str">
        <f>IF($K160="Yes", IF(Indicators!Q160&lt;&gt;"", Indicators!Q160, ""), "")</f>
        <v/>
      </c>
      <c r="DM160" s="33" t="str">
        <f>IF($K160="Yes", IF(Indicators!R160&lt;&gt;"", Indicators!R160, ""), "")</f>
        <v/>
      </c>
      <c r="DN160" s="33" t="str">
        <f>IF($K160="Yes", IF(Indicators!S160&lt;&gt;"", Indicators!S160, ""), "")</f>
        <v/>
      </c>
      <c r="DO160" s="33" t="str">
        <f>IF($K160="Yes", IF(Indicators!T160&lt;&gt;"", Indicators!T160, ""), "")</f>
        <v/>
      </c>
      <c r="DP160" s="33" t="str">
        <f>IF($K160="Yes", IF(Indicators!U160&lt;&gt;"", Indicators!U160, ""), "")</f>
        <v/>
      </c>
      <c r="DQ160" s="33" t="str">
        <f>IF($K160="Yes", IF(Indicators!V160&lt;&gt;"", Indicators!V160, ""), "")</f>
        <v/>
      </c>
      <c r="DS160" s="29" t="str">
        <f>IF($K160="Yes", IF(Indicators!X160&lt;&gt;"", Indicators!X160, ""), "")</f>
        <v/>
      </c>
    </row>
    <row r="161" spans="1:123" x14ac:dyDescent="0.25">
      <c r="A161" s="56" t="str">
        <f>Indicators!A161</f>
        <v>District1036</v>
      </c>
      <c r="B161" s="56" t="str">
        <f>Indicators!B161</f>
        <v>School 9</v>
      </c>
      <c r="C161" s="57" t="str">
        <f>Indicators!D161</f>
        <v>Yes</v>
      </c>
      <c r="D161" s="64">
        <f>IF(AK161="Y", IF(Parameters!B$5="Percentile", Identification!AJ161,Identification!AI161), "")</f>
        <v>45.614035100000002</v>
      </c>
      <c r="E161" s="64" t="str">
        <f>IF(AN161="Y", IF(Parameters!B$6="Percentile", AM161, AL161), "")</f>
        <v/>
      </c>
      <c r="F161" s="57" t="str">
        <f t="shared" si="64"/>
        <v>Y</v>
      </c>
      <c r="G161" s="64" t="str">
        <f>IF(AND(F161="Y", AS161="Y"), IF(Parameters!B$7="Percentile", AR161,AQ161), "")</f>
        <v/>
      </c>
      <c r="H161" s="57" t="str">
        <f t="shared" si="65"/>
        <v>N</v>
      </c>
      <c r="I161" s="64" t="str">
        <f>IF(AND(H161="Y", AW161="Y"), IF(Parameters!B$7="Percentile", AV161,AU161), "")</f>
        <v/>
      </c>
      <c r="J161" s="65" t="str">
        <f t="shared" si="66"/>
        <v/>
      </c>
      <c r="K161" s="57" t="str">
        <f t="shared" si="67"/>
        <v>No</v>
      </c>
      <c r="L161" s="87" t="str">
        <f t="shared" si="68"/>
        <v/>
      </c>
      <c r="M161" s="57" t="str">
        <f>Identification!BI161</f>
        <v>N</v>
      </c>
      <c r="N161" s="87" t="str">
        <f t="shared" si="69"/>
        <v/>
      </c>
      <c r="O161" s="88" t="str">
        <f t="shared" si="70"/>
        <v/>
      </c>
      <c r="P161" s="57" t="str">
        <f t="shared" si="71"/>
        <v/>
      </c>
      <c r="Q161" s="57" t="str">
        <f t="shared" si="72"/>
        <v/>
      </c>
      <c r="R161" s="57" t="str">
        <f t="shared" si="73"/>
        <v>No</v>
      </c>
      <c r="S161" s="57" t="str">
        <f t="shared" si="74"/>
        <v/>
      </c>
      <c r="T161" s="57" t="str">
        <f t="shared" si="75"/>
        <v>N</v>
      </c>
      <c r="U161" s="57" t="str">
        <f t="shared" si="76"/>
        <v/>
      </c>
      <c r="V161" s="88" t="str">
        <f t="shared" si="77"/>
        <v/>
      </c>
      <c r="W161" s="57" t="str">
        <f t="shared" si="78"/>
        <v/>
      </c>
      <c r="X161" s="91" t="str">
        <f t="shared" si="79"/>
        <v/>
      </c>
      <c r="Y161" s="58" t="str">
        <f t="shared" si="80"/>
        <v>No</v>
      </c>
      <c r="AA161" s="29" t="str">
        <f t="shared" si="81"/>
        <v>No</v>
      </c>
      <c r="AB161" s="29" t="str">
        <f t="shared" si="82"/>
        <v>No</v>
      </c>
      <c r="AC161" s="29" t="str">
        <f t="shared" si="83"/>
        <v>No</v>
      </c>
      <c r="AE161" s="29" t="str">
        <f t="shared" si="84"/>
        <v/>
      </c>
      <c r="AF161" s="29" t="str">
        <f t="shared" si="85"/>
        <v/>
      </c>
      <c r="AG161" s="29" t="str">
        <f t="shared" si="86"/>
        <v/>
      </c>
      <c r="AI161" s="33">
        <f>IF(C161="Yes",IF(Indicators!E161&lt;&gt;"", Indicators!E161,""),"")</f>
        <v>45.614035100000002</v>
      </c>
      <c r="AJ161" s="33">
        <f t="shared" si="87"/>
        <v>53</v>
      </c>
      <c r="AK161" s="62" t="str">
        <f>IF(Parameters!B$5="Percentile", IF(AJ161&lt;Parameters!C$5, "Y", "N"), IF(AI161&lt;Parameters!C$5, "Y", "N"))</f>
        <v>Y</v>
      </c>
      <c r="AL161" s="33" t="str">
        <f>IF(C161="Yes", IF(Indicators!W161&lt;&gt;"", Indicators!W161, ""),"")</f>
        <v/>
      </c>
      <c r="AM161" s="33" t="str">
        <f t="shared" si="88"/>
        <v/>
      </c>
      <c r="AN161" s="33" t="str">
        <f>IF(AL161&lt;&gt;"", IF(Parameters!B$6="Percentile", IF(AM161&lt;Parameters!C$6, "Y", "N"), IF(AL161&lt;Parameters!C$6, "Y", "N")),"")</f>
        <v/>
      </c>
      <c r="AO161" s="47" t="str">
        <f t="shared" si="89"/>
        <v>Y</v>
      </c>
      <c r="AQ161" s="33">
        <f>IF(C161="Yes", IF(Indicators!N161&lt;&gt;"", Indicators!N161,""),"")</f>
        <v>109.8214286</v>
      </c>
      <c r="AR161" s="33">
        <f t="shared" si="90"/>
        <v>46.5</v>
      </c>
      <c r="AS161" s="48" t="str">
        <f>IF(Parameters!B$7="Percentile", IF(AR161&lt;Parameters!C$7, "Y", "N"), IF(AQ161&lt;Parameters!C$7, "Y", "N"))</f>
        <v>N</v>
      </c>
      <c r="AU161" s="33">
        <f>IF(C161="Yes", IF(Indicators!X161&lt;&gt;"", Indicators!X161,""),"")</f>
        <v>8.33</v>
      </c>
      <c r="AV161" s="33">
        <f t="shared" si="91"/>
        <v>86.6</v>
      </c>
      <c r="AW161" s="48" t="str">
        <f>IF(Parameters!B$8="Percentile", IF(AV161&lt;Parameters!C$8, "Y", "N"), IF(AU161&gt;Parameters!C$8, "Y", "N"))</f>
        <v>N</v>
      </c>
      <c r="AY161" s="71" t="str">
        <f>IF(Indicators!F161&lt;&gt;"", IF(Indicators!F161&lt;Parameters!F$5, "Y", "N"), "")</f>
        <v>N</v>
      </c>
      <c r="AZ161" s="71" t="str">
        <f>IF(Indicators!G161&lt;&gt;"", IF(Indicators!G161&lt;Parameters!G$5, "Y", "N"), "")</f>
        <v/>
      </c>
      <c r="BA161" s="71" t="str">
        <f>IF(Indicators!H161&lt;&gt;"", IF(Indicators!H161&lt;Parameters!H$5, "Y", "N"), "")</f>
        <v/>
      </c>
      <c r="BB161" s="71" t="str">
        <f>IF(Indicators!I161&lt;&gt;"", IF(Indicators!I161&lt;Parameters!I$5, "Y", "N"), "")</f>
        <v/>
      </c>
      <c r="BC161" s="71" t="str">
        <f>IF(Indicators!J161&lt;&gt;"", IF(Indicators!J161&lt;Parameters!J$5, "Y", "N"), "")</f>
        <v/>
      </c>
      <c r="BD161" s="71" t="str">
        <f>IF(Indicators!K161&lt;&gt;"", IF(Indicators!K161&lt;Parameters!K$5, "Y", "N"), "")</f>
        <v/>
      </c>
      <c r="BE161" s="71" t="str">
        <f>IF(Indicators!L161&lt;&gt;"", IF(Indicators!L161&lt;Parameters!L$5, "Y", "N"), "")</f>
        <v/>
      </c>
      <c r="BF161" s="71" t="str">
        <f>IF(Indicators!M161&lt;&gt;"", IF(Indicators!M161&lt;Parameters!M$5, "Y", "N"), "")</f>
        <v>Y</v>
      </c>
      <c r="BG161" s="29" t="str">
        <f>IF(Indicators!Q161&lt;&gt;"", IF(Indicators!Q161&lt;Parameters!H$6, "Y", "N"), "")</f>
        <v/>
      </c>
      <c r="BH161" s="29">
        <f t="shared" si="92"/>
        <v>1</v>
      </c>
      <c r="BI161" s="47" t="str">
        <f>IF(K161="No",IF(BH161&gt;=Parameters!C$12, "Y", "N"), "")</f>
        <v>N</v>
      </c>
      <c r="BK161" s="78" t="str">
        <f>IF(AND($BI161="Y", Indicators!O161&lt;&gt;""), _xlfn.PERCENTRANK.EXC(Indicators!O$2:O$210, Indicators!O161)*100, "")</f>
        <v/>
      </c>
      <c r="BL161" s="78" t="str">
        <f>IF(AND($BI161="Y", Indicators!P161&lt;&gt;""), _xlfn.PERCENTRANK.EXC(Indicators!P$2:P$210, Indicators!P161)*100, "")</f>
        <v/>
      </c>
      <c r="BM161" s="78" t="str">
        <f>IF(AND($BI161="Y", Indicators!Q161&lt;&gt;""), _xlfn.PERCENTRANK.EXC(Indicators!Q$2:Q$210, Indicators!Q161)*100, "")</f>
        <v/>
      </c>
      <c r="BN161" s="78" t="str">
        <f>IF(AND($BI161="Y", Indicators!R161&lt;&gt;""), _xlfn.PERCENTRANK.EXC(Indicators!R$2:R$210, Indicators!R161)*100, "")</f>
        <v/>
      </c>
      <c r="BO161" s="78" t="str">
        <f>IF(AND($BI161="Y", Indicators!S161&lt;&gt;""), _xlfn.PERCENTRANK.EXC(Indicators!S$2:S$210, Indicators!S161)*100, "")</f>
        <v/>
      </c>
      <c r="BP161" s="78" t="str">
        <f>IF(AND($BI161="Y", Indicators!T161&lt;&gt;""), _xlfn.PERCENTRANK.EXC(Indicators!T$2:T$210, Indicators!T161)*100, "")</f>
        <v/>
      </c>
      <c r="BQ161" s="78" t="str">
        <f>IF(AND($BI161="Y", Indicators!U161&lt;&gt;""), _xlfn.PERCENTRANK.EXC(Indicators!U$2:U$210, Indicators!U161)*100, "")</f>
        <v/>
      </c>
      <c r="BR161" s="78" t="str">
        <f>IF(AND($BI161="Y", Indicators!V161&lt;&gt;""), _xlfn.PERCENTRANK.EXC(Indicators!V$2:V$210, Indicators!V161)*100, "")</f>
        <v/>
      </c>
      <c r="BS161" s="81" t="str">
        <f t="shared" si="93"/>
        <v/>
      </c>
      <c r="BT161" s="84" t="str">
        <f>IF(BI161="Y", IF(BS161&gt;=Parameters!C$13, "Y", "N"), "")</f>
        <v/>
      </c>
      <c r="BU161" s="29"/>
      <c r="BV161" s="33" t="str">
        <f>IF(BT161="Y", Indicators!X161, "")</f>
        <v/>
      </c>
      <c r="BW161" s="47" t="str">
        <f>IF(BV161&lt;&gt;"", IF(BV161&gt;Parameters!C$14,"Y", "N"), "")</f>
        <v/>
      </c>
      <c r="BY161" s="72" t="str">
        <f>IF(Indicators!F161&lt;&gt;"", IF(Indicators!F161&lt;Parameters!F$18, "Y", "N"), "")</f>
        <v>N</v>
      </c>
      <c r="BZ161" s="72" t="str">
        <f>IF(Indicators!G161&lt;&gt;"", IF(Indicators!G161&lt;Parameters!G$18, "Y", "N"), "")</f>
        <v/>
      </c>
      <c r="CA161" s="72" t="str">
        <f>IF(Indicators!H161&lt;&gt;"", IF(Indicators!H161&lt;Parameters!H$18, "Y", "N"), "")</f>
        <v/>
      </c>
      <c r="CB161" s="72" t="str">
        <f>IF(Indicators!I161&lt;&gt;"", IF(Indicators!I161&lt;Parameters!I$18, "Y", "N"), "")</f>
        <v/>
      </c>
      <c r="CC161" s="72" t="str">
        <f>IF(Indicators!J161&lt;&gt;"", IF(Indicators!J161&lt;Parameters!J$18, "Y", "N"), "")</f>
        <v/>
      </c>
      <c r="CD161" s="72" t="str">
        <f>IF(Indicators!K161&lt;&gt;"", IF(Indicators!K161&lt;Parameters!K$18, "Y", "N"), "")</f>
        <v/>
      </c>
      <c r="CE161" s="72" t="str">
        <f>IF(Indicators!L161&lt;&gt;"", IF(Indicators!L161&lt;Parameters!L$18, "Y", "N"), "")</f>
        <v/>
      </c>
      <c r="CF161" s="72" t="str">
        <f>IF(Indicators!M161&lt;&gt;"", IF(Indicators!M161&lt;Parameters!M$18, "Y", "N"), "")</f>
        <v>Y</v>
      </c>
      <c r="CG161" s="29" t="str">
        <f>IF(Indicators!Q161&lt;&gt;"", IF(Indicators!Q161&lt;Parameters!H$19, "Y", "N"), "")</f>
        <v/>
      </c>
      <c r="CH161" s="29">
        <f t="shared" si="94"/>
        <v>1</v>
      </c>
      <c r="CI161" s="47" t="str">
        <f>IF(AND(K161="No",R161="No"),IF(CH161&gt;=Parameters!C$18, "Y", "N"), "")</f>
        <v>N</v>
      </c>
      <c r="CJ161" s="29"/>
      <c r="CK161" s="29" t="str">
        <f>IF(AND($CI161="Y", Indicators!O161&lt;&gt;""), IF(Indicators!O161&lt;Parameters!F$20, "Y", "N"),"")</f>
        <v/>
      </c>
      <c r="CL161" s="29" t="str">
        <f>IF(AND($CI161="Y", Indicators!P161&lt;&gt;""), IF(Indicators!P161&lt;Parameters!G$20, "Y", "N"),"")</f>
        <v/>
      </c>
      <c r="CM161" s="29" t="str">
        <f>IF(AND($CI161="Y", Indicators!Q161&lt;&gt;""), IF(Indicators!Q161&lt;Parameters!H$20, "Y", "N"),"")</f>
        <v/>
      </c>
      <c r="CN161" s="29" t="str">
        <f>IF(AND($CI161="Y", Indicators!R161&lt;&gt;""), IF(Indicators!R161&lt;Parameters!I$20, "Y", "N"),"")</f>
        <v/>
      </c>
      <c r="CO161" s="29" t="str">
        <f>IF(AND($CI161="Y", Indicators!S161&lt;&gt;""), IF(Indicators!S161&lt;Parameters!J$20, "Y", "N"),"")</f>
        <v/>
      </c>
      <c r="CP161" s="29" t="str">
        <f>IF(AND($CI161="Y", Indicators!T161&lt;&gt;""), IF(Indicators!T161&lt;Parameters!K$20, "Y", "N"),"")</f>
        <v/>
      </c>
      <c r="CQ161" s="29" t="str">
        <f>IF(AND($CI161="Y", Indicators!U161&lt;&gt;""), IF(Indicators!U161&lt;Parameters!L$20, "Y", "N"),"")</f>
        <v/>
      </c>
      <c r="CR161" s="29" t="str">
        <f>IF(AND($CI161="Y", Indicators!V161&lt;&gt;""), IF(Indicators!V161&lt;Parameters!M$20, "Y", "N"),"")</f>
        <v/>
      </c>
      <c r="CS161" s="81" t="str">
        <f t="shared" si="95"/>
        <v/>
      </c>
      <c r="CT161" s="84" t="str">
        <f>IF(CI161="Y", IF(CS161&gt;=Parameters!C$19, "Y", "N"), "")</f>
        <v/>
      </c>
      <c r="CU161" s="29" t="str">
        <f>IF($H161="Yes",#REF!, "")</f>
        <v/>
      </c>
      <c r="CV161" s="78" t="str">
        <f>IF(CT161="Y", Indicators!X161, "")</f>
        <v/>
      </c>
      <c r="CW161" s="34" t="str">
        <f>IF(CV161&lt;&gt;"",IF(CV161&gt;Parameters!C180,"Y","N"), "")</f>
        <v/>
      </c>
      <c r="CY161" s="33" t="str">
        <f>IF($K161="Yes", IF(Indicators!F161&lt;&gt;"", Indicators!F161, ""), "")</f>
        <v/>
      </c>
      <c r="CZ161" s="33" t="str">
        <f>IF($K161="Yes", IF(Indicators!G161&lt;&gt;"", Indicators!G161, ""), "")</f>
        <v/>
      </c>
      <c r="DA161" s="33" t="str">
        <f>IF($K161="Yes", IF(Indicators!H161&lt;&gt;"", Indicators!H161, ""), "")</f>
        <v/>
      </c>
      <c r="DB161" s="33" t="str">
        <f>IF($K161="Yes", IF(Indicators!I161&lt;&gt;"", Indicators!I161, ""), "")</f>
        <v/>
      </c>
      <c r="DC161" s="33" t="str">
        <f>IF($K161="Yes", IF(Indicators!J161&lt;&gt;"", Indicators!J161, ""), "")</f>
        <v/>
      </c>
      <c r="DD161" s="33" t="str">
        <f>IF($K161="Yes", IF(Indicators!K161&lt;&gt;"", Indicators!K161, ""), "")</f>
        <v/>
      </c>
      <c r="DE161" s="33" t="str">
        <f>IF($K161="Yes", IF(Indicators!L161&lt;&gt;"", Indicators!L161, ""), "")</f>
        <v/>
      </c>
      <c r="DF161" s="33" t="str">
        <f>IF($K161="Yes", IF(Indicators!M161&lt;&gt;"", Indicators!M161, ""), "")</f>
        <v/>
      </c>
      <c r="DH161" s="33" t="str">
        <f>IF($K161="Yes", IF(Indicators!W161&lt;&gt;"", Indicators!W161, ""), "")</f>
        <v/>
      </c>
      <c r="DJ161" s="33" t="str">
        <f>IF($K161="Yes", IF(Indicators!O161&lt;&gt;"", Indicators!O161, ""), "")</f>
        <v/>
      </c>
      <c r="DK161" s="33" t="str">
        <f>IF($K161="Yes", IF(Indicators!P161&lt;&gt;"", Indicators!P161, ""), "")</f>
        <v/>
      </c>
      <c r="DL161" s="33" t="str">
        <f>IF($K161="Yes", IF(Indicators!Q161&lt;&gt;"", Indicators!Q161, ""), "")</f>
        <v/>
      </c>
      <c r="DM161" s="33" t="str">
        <f>IF($K161="Yes", IF(Indicators!R161&lt;&gt;"", Indicators!R161, ""), "")</f>
        <v/>
      </c>
      <c r="DN161" s="33" t="str">
        <f>IF($K161="Yes", IF(Indicators!S161&lt;&gt;"", Indicators!S161, ""), "")</f>
        <v/>
      </c>
      <c r="DO161" s="33" t="str">
        <f>IF($K161="Yes", IF(Indicators!T161&lt;&gt;"", Indicators!T161, ""), "")</f>
        <v/>
      </c>
      <c r="DP161" s="33" t="str">
        <f>IF($K161="Yes", IF(Indicators!U161&lt;&gt;"", Indicators!U161, ""), "")</f>
        <v/>
      </c>
      <c r="DQ161" s="33" t="str">
        <f>IF($K161="Yes", IF(Indicators!V161&lt;&gt;"", Indicators!V161, ""), "")</f>
        <v/>
      </c>
      <c r="DS161" s="29" t="str">
        <f>IF($K161="Yes", IF(Indicators!X161&lt;&gt;"", Indicators!X161, ""), "")</f>
        <v/>
      </c>
    </row>
    <row r="162" spans="1:123" x14ac:dyDescent="0.25">
      <c r="A162" s="56" t="str">
        <f>Indicators!A162</f>
        <v>District1036</v>
      </c>
      <c r="B162" s="56" t="str">
        <f>Indicators!B162</f>
        <v>School 10</v>
      </c>
      <c r="C162" s="57" t="str">
        <f>Indicators!D162</f>
        <v>Yes</v>
      </c>
      <c r="D162" s="64" t="str">
        <f>IF(AK162="Y", IF(Parameters!B$5="Percentile", Identification!AJ162,Identification!AI162), "")</f>
        <v/>
      </c>
      <c r="E162" s="64" t="str">
        <f>IF(AN162="Y", IF(Parameters!B$6="Percentile", AM162, AL162), "")</f>
        <v/>
      </c>
      <c r="F162" s="57" t="str">
        <f t="shared" si="64"/>
        <v>N</v>
      </c>
      <c r="G162" s="64" t="str">
        <f>IF(AND(F162="Y", AS162="Y"), IF(Parameters!B$7="Percentile", AR162,AQ162), "")</f>
        <v/>
      </c>
      <c r="H162" s="57" t="str">
        <f t="shared" si="65"/>
        <v/>
      </c>
      <c r="I162" s="64" t="str">
        <f>IF(AND(H162="Y", AW162="Y"), IF(Parameters!B$7="Percentile", AV162,AU162), "")</f>
        <v/>
      </c>
      <c r="J162" s="65" t="str">
        <f t="shared" si="66"/>
        <v/>
      </c>
      <c r="K162" s="57" t="str">
        <f t="shared" si="67"/>
        <v>No</v>
      </c>
      <c r="L162" s="87" t="str">
        <f t="shared" si="68"/>
        <v/>
      </c>
      <c r="M162" s="57" t="str">
        <f>Identification!BI162</f>
        <v>N</v>
      </c>
      <c r="N162" s="87" t="str">
        <f t="shared" si="69"/>
        <v/>
      </c>
      <c r="O162" s="88" t="str">
        <f t="shared" si="70"/>
        <v/>
      </c>
      <c r="P162" s="57" t="str">
        <f t="shared" si="71"/>
        <v/>
      </c>
      <c r="Q162" s="57" t="str">
        <f t="shared" si="72"/>
        <v/>
      </c>
      <c r="R162" s="57" t="str">
        <f t="shared" si="73"/>
        <v>No</v>
      </c>
      <c r="S162" s="57" t="str">
        <f t="shared" si="74"/>
        <v/>
      </c>
      <c r="T162" s="57" t="str">
        <f t="shared" si="75"/>
        <v>N</v>
      </c>
      <c r="U162" s="57" t="str">
        <f t="shared" si="76"/>
        <v/>
      </c>
      <c r="V162" s="88" t="str">
        <f t="shared" si="77"/>
        <v/>
      </c>
      <c r="W162" s="57" t="str">
        <f t="shared" si="78"/>
        <v/>
      </c>
      <c r="X162" s="91" t="str">
        <f t="shared" si="79"/>
        <v/>
      </c>
      <c r="Y162" s="58" t="str">
        <f t="shared" si="80"/>
        <v>No</v>
      </c>
      <c r="AA162" s="29" t="str">
        <f t="shared" si="81"/>
        <v>No</v>
      </c>
      <c r="AB162" s="29" t="str">
        <f t="shared" si="82"/>
        <v>No</v>
      </c>
      <c r="AC162" s="29" t="str">
        <f t="shared" si="83"/>
        <v>No</v>
      </c>
      <c r="AE162" s="29" t="str">
        <f t="shared" si="84"/>
        <v/>
      </c>
      <c r="AF162" s="29" t="str">
        <f t="shared" si="85"/>
        <v/>
      </c>
      <c r="AG162" s="29" t="str">
        <f t="shared" si="86"/>
        <v/>
      </c>
      <c r="AI162" s="33">
        <f>IF(C162="Yes",IF(Indicators!E162&lt;&gt;"", Indicators!E162,""),"")</f>
        <v>54.444444400000002</v>
      </c>
      <c r="AJ162" s="33">
        <f t="shared" si="87"/>
        <v>76.8</v>
      </c>
      <c r="AK162" s="62" t="str">
        <f>IF(Parameters!B$5="Percentile", IF(AJ162&lt;Parameters!C$5, "Y", "N"), IF(AI162&lt;Parameters!C$5, "Y", "N"))</f>
        <v>N</v>
      </c>
      <c r="AL162" s="33" t="str">
        <f>IF(C162="Yes", IF(Indicators!W162&lt;&gt;"", Indicators!W162, ""),"")</f>
        <v/>
      </c>
      <c r="AM162" s="33" t="str">
        <f t="shared" si="88"/>
        <v/>
      </c>
      <c r="AN162" s="33" t="str">
        <f>IF(AL162&lt;&gt;"", IF(Parameters!B$6="Percentile", IF(AM162&lt;Parameters!C$6, "Y", "N"), IF(AL162&lt;Parameters!C$6, "Y", "N")),"")</f>
        <v/>
      </c>
      <c r="AO162" s="47" t="str">
        <f t="shared" si="89"/>
        <v>N</v>
      </c>
      <c r="AQ162" s="33">
        <f>IF(C162="Yes", IF(Indicators!N162&lt;&gt;"", Indicators!N162,""),"")</f>
        <v>154.4776119</v>
      </c>
      <c r="AR162" s="33">
        <f t="shared" si="90"/>
        <v>99.3</v>
      </c>
      <c r="AS162" s="48" t="str">
        <f>IF(Parameters!B$7="Percentile", IF(AR162&lt;Parameters!C$7, "Y", "N"), IF(AQ162&lt;Parameters!C$7, "Y", "N"))</f>
        <v>N</v>
      </c>
      <c r="AU162" s="33">
        <f>IF(C162="Yes", IF(Indicators!X162&lt;&gt;"", Indicators!X162,""),"")</f>
        <v>100</v>
      </c>
      <c r="AV162" s="33">
        <f t="shared" si="91"/>
        <v>2.7000000000000028</v>
      </c>
      <c r="AW162" s="48" t="str">
        <f>IF(Parameters!B$8="Percentile", IF(AV162&lt;Parameters!C$8, "Y", "N"), IF(AU162&gt;Parameters!C$8, "Y", "N"))</f>
        <v>Y</v>
      </c>
      <c r="AY162" s="71" t="str">
        <f>IF(Indicators!F162&lt;&gt;"", IF(Indicators!F162&lt;Parameters!F$5, "Y", "N"), "")</f>
        <v>N</v>
      </c>
      <c r="AZ162" s="71" t="str">
        <f>IF(Indicators!G162&lt;&gt;"", IF(Indicators!G162&lt;Parameters!G$5, "Y", "N"), "")</f>
        <v/>
      </c>
      <c r="BA162" s="71" t="str">
        <f>IF(Indicators!H162&lt;&gt;"", IF(Indicators!H162&lt;Parameters!H$5, "Y", "N"), "")</f>
        <v/>
      </c>
      <c r="BB162" s="71" t="str">
        <f>IF(Indicators!I162&lt;&gt;"", IF(Indicators!I162&lt;Parameters!I$5, "Y", "N"), "")</f>
        <v/>
      </c>
      <c r="BC162" s="71" t="str">
        <f>IF(Indicators!J162&lt;&gt;"", IF(Indicators!J162&lt;Parameters!J$5, "Y", "N"), "")</f>
        <v/>
      </c>
      <c r="BD162" s="71" t="str">
        <f>IF(Indicators!K162&lt;&gt;"", IF(Indicators!K162&lt;Parameters!K$5, "Y", "N"), "")</f>
        <v/>
      </c>
      <c r="BE162" s="71" t="str">
        <f>IF(Indicators!L162&lt;&gt;"", IF(Indicators!L162&lt;Parameters!L$5, "Y", "N"), "")</f>
        <v/>
      </c>
      <c r="BF162" s="71" t="str">
        <f>IF(Indicators!M162&lt;&gt;"", IF(Indicators!M162&lt;Parameters!M$5, "Y", "N"), "")</f>
        <v>N</v>
      </c>
      <c r="BG162" s="29" t="str">
        <f>IF(Indicators!Q162&lt;&gt;"", IF(Indicators!Q162&lt;Parameters!H$6, "Y", "N"), "")</f>
        <v/>
      </c>
      <c r="BH162" s="29">
        <f t="shared" si="92"/>
        <v>0</v>
      </c>
      <c r="BI162" s="47" t="str">
        <f>IF(K162="No",IF(BH162&gt;=Parameters!C$12, "Y", "N"), "")</f>
        <v>N</v>
      </c>
      <c r="BK162" s="78" t="str">
        <f>IF(AND($BI162="Y", Indicators!O162&lt;&gt;""), _xlfn.PERCENTRANK.EXC(Indicators!O$2:O$210, Indicators!O162)*100, "")</f>
        <v/>
      </c>
      <c r="BL162" s="78" t="str">
        <f>IF(AND($BI162="Y", Indicators!P162&lt;&gt;""), _xlfn.PERCENTRANK.EXC(Indicators!P$2:P$210, Indicators!P162)*100, "")</f>
        <v/>
      </c>
      <c r="BM162" s="78" t="str">
        <f>IF(AND($BI162="Y", Indicators!Q162&lt;&gt;""), _xlfn.PERCENTRANK.EXC(Indicators!Q$2:Q$210, Indicators!Q162)*100, "")</f>
        <v/>
      </c>
      <c r="BN162" s="78" t="str">
        <f>IF(AND($BI162="Y", Indicators!R162&lt;&gt;""), _xlfn.PERCENTRANK.EXC(Indicators!R$2:R$210, Indicators!R162)*100, "")</f>
        <v/>
      </c>
      <c r="BO162" s="78" t="str">
        <f>IF(AND($BI162="Y", Indicators!S162&lt;&gt;""), _xlfn.PERCENTRANK.EXC(Indicators!S$2:S$210, Indicators!S162)*100, "")</f>
        <v/>
      </c>
      <c r="BP162" s="78" t="str">
        <f>IF(AND($BI162="Y", Indicators!T162&lt;&gt;""), _xlfn.PERCENTRANK.EXC(Indicators!T$2:T$210, Indicators!T162)*100, "")</f>
        <v/>
      </c>
      <c r="BQ162" s="78" t="str">
        <f>IF(AND($BI162="Y", Indicators!U162&lt;&gt;""), _xlfn.PERCENTRANK.EXC(Indicators!U$2:U$210, Indicators!U162)*100, "")</f>
        <v/>
      </c>
      <c r="BR162" s="78" t="str">
        <f>IF(AND($BI162="Y", Indicators!V162&lt;&gt;""), _xlfn.PERCENTRANK.EXC(Indicators!V$2:V$210, Indicators!V162)*100, "")</f>
        <v/>
      </c>
      <c r="BS162" s="81" t="str">
        <f t="shared" si="93"/>
        <v/>
      </c>
      <c r="BT162" s="84" t="str">
        <f>IF(BI162="Y", IF(BS162&gt;=Parameters!C$13, "Y", "N"), "")</f>
        <v/>
      </c>
      <c r="BU162" s="29"/>
      <c r="BV162" s="33" t="str">
        <f>IF(BT162="Y", Indicators!X162, "")</f>
        <v/>
      </c>
      <c r="BW162" s="47" t="str">
        <f>IF(BV162&lt;&gt;"", IF(BV162&gt;Parameters!C$14,"Y", "N"), "")</f>
        <v/>
      </c>
      <c r="BY162" s="72" t="str">
        <f>IF(Indicators!F162&lt;&gt;"", IF(Indicators!F162&lt;Parameters!F$18, "Y", "N"), "")</f>
        <v>N</v>
      </c>
      <c r="BZ162" s="72" t="str">
        <f>IF(Indicators!G162&lt;&gt;"", IF(Indicators!G162&lt;Parameters!G$18, "Y", "N"), "")</f>
        <v/>
      </c>
      <c r="CA162" s="72" t="str">
        <f>IF(Indicators!H162&lt;&gt;"", IF(Indicators!H162&lt;Parameters!H$18, "Y", "N"), "")</f>
        <v/>
      </c>
      <c r="CB162" s="72" t="str">
        <f>IF(Indicators!I162&lt;&gt;"", IF(Indicators!I162&lt;Parameters!I$18, "Y", "N"), "")</f>
        <v/>
      </c>
      <c r="CC162" s="72" t="str">
        <f>IF(Indicators!J162&lt;&gt;"", IF(Indicators!J162&lt;Parameters!J$18, "Y", "N"), "")</f>
        <v/>
      </c>
      <c r="CD162" s="72" t="str">
        <f>IF(Indicators!K162&lt;&gt;"", IF(Indicators!K162&lt;Parameters!K$18, "Y", "N"), "")</f>
        <v/>
      </c>
      <c r="CE162" s="72" t="str">
        <f>IF(Indicators!L162&lt;&gt;"", IF(Indicators!L162&lt;Parameters!L$18, "Y", "N"), "")</f>
        <v/>
      </c>
      <c r="CF162" s="72" t="str">
        <f>IF(Indicators!M162&lt;&gt;"", IF(Indicators!M162&lt;Parameters!M$18, "Y", "N"), "")</f>
        <v>N</v>
      </c>
      <c r="CG162" s="29" t="str">
        <f>IF(Indicators!Q162&lt;&gt;"", IF(Indicators!Q162&lt;Parameters!H$19, "Y", "N"), "")</f>
        <v/>
      </c>
      <c r="CH162" s="29">
        <f t="shared" si="94"/>
        <v>0</v>
      </c>
      <c r="CI162" s="47" t="str">
        <f>IF(AND(K162="No",R162="No"),IF(CH162&gt;=Parameters!C$18, "Y", "N"), "")</f>
        <v>N</v>
      </c>
      <c r="CJ162" s="29"/>
      <c r="CK162" s="29" t="str">
        <f>IF(AND($CI162="Y", Indicators!O162&lt;&gt;""), IF(Indicators!O162&lt;Parameters!F$20, "Y", "N"),"")</f>
        <v/>
      </c>
      <c r="CL162" s="29" t="str">
        <f>IF(AND($CI162="Y", Indicators!P162&lt;&gt;""), IF(Indicators!P162&lt;Parameters!G$20, "Y", "N"),"")</f>
        <v/>
      </c>
      <c r="CM162" s="29" t="str">
        <f>IF(AND($CI162="Y", Indicators!Q162&lt;&gt;""), IF(Indicators!Q162&lt;Parameters!H$20, "Y", "N"),"")</f>
        <v/>
      </c>
      <c r="CN162" s="29" t="str">
        <f>IF(AND($CI162="Y", Indicators!R162&lt;&gt;""), IF(Indicators!R162&lt;Parameters!I$20, "Y", "N"),"")</f>
        <v/>
      </c>
      <c r="CO162" s="29" t="str">
        <f>IF(AND($CI162="Y", Indicators!S162&lt;&gt;""), IF(Indicators!S162&lt;Parameters!J$20, "Y", "N"),"")</f>
        <v/>
      </c>
      <c r="CP162" s="29" t="str">
        <f>IF(AND($CI162="Y", Indicators!T162&lt;&gt;""), IF(Indicators!T162&lt;Parameters!K$20, "Y", "N"),"")</f>
        <v/>
      </c>
      <c r="CQ162" s="29" t="str">
        <f>IF(AND($CI162="Y", Indicators!U162&lt;&gt;""), IF(Indicators!U162&lt;Parameters!L$20, "Y", "N"),"")</f>
        <v/>
      </c>
      <c r="CR162" s="29" t="str">
        <f>IF(AND($CI162="Y", Indicators!V162&lt;&gt;""), IF(Indicators!V162&lt;Parameters!M$20, "Y", "N"),"")</f>
        <v/>
      </c>
      <c r="CS162" s="81" t="str">
        <f t="shared" si="95"/>
        <v/>
      </c>
      <c r="CT162" s="84" t="str">
        <f>IF(CI162="Y", IF(CS162&gt;=Parameters!C$19, "Y", "N"), "")</f>
        <v/>
      </c>
      <c r="CU162" s="29" t="str">
        <f>IF($H162="Yes",#REF!, "")</f>
        <v/>
      </c>
      <c r="CV162" s="78" t="str">
        <f>IF(CT162="Y", Indicators!X162, "")</f>
        <v/>
      </c>
      <c r="CW162" s="34" t="str">
        <f>IF(CV162&lt;&gt;"",IF(CV162&gt;Parameters!C181,"Y","N"), "")</f>
        <v/>
      </c>
      <c r="CY162" s="33" t="str">
        <f>IF($K162="Yes", IF(Indicators!F162&lt;&gt;"", Indicators!F162, ""), "")</f>
        <v/>
      </c>
      <c r="CZ162" s="33" t="str">
        <f>IF($K162="Yes", IF(Indicators!G162&lt;&gt;"", Indicators!G162, ""), "")</f>
        <v/>
      </c>
      <c r="DA162" s="33" t="str">
        <f>IF($K162="Yes", IF(Indicators!H162&lt;&gt;"", Indicators!H162, ""), "")</f>
        <v/>
      </c>
      <c r="DB162" s="33" t="str">
        <f>IF($K162="Yes", IF(Indicators!I162&lt;&gt;"", Indicators!I162, ""), "")</f>
        <v/>
      </c>
      <c r="DC162" s="33" t="str">
        <f>IF($K162="Yes", IF(Indicators!J162&lt;&gt;"", Indicators!J162, ""), "")</f>
        <v/>
      </c>
      <c r="DD162" s="33" t="str">
        <f>IF($K162="Yes", IF(Indicators!K162&lt;&gt;"", Indicators!K162, ""), "")</f>
        <v/>
      </c>
      <c r="DE162" s="33" t="str">
        <f>IF($K162="Yes", IF(Indicators!L162&lt;&gt;"", Indicators!L162, ""), "")</f>
        <v/>
      </c>
      <c r="DF162" s="33" t="str">
        <f>IF($K162="Yes", IF(Indicators!M162&lt;&gt;"", Indicators!M162, ""), "")</f>
        <v/>
      </c>
      <c r="DH162" s="33" t="str">
        <f>IF($K162="Yes", IF(Indicators!W162&lt;&gt;"", Indicators!W162, ""), "")</f>
        <v/>
      </c>
      <c r="DJ162" s="33" t="str">
        <f>IF($K162="Yes", IF(Indicators!O162&lt;&gt;"", Indicators!O162, ""), "")</f>
        <v/>
      </c>
      <c r="DK162" s="33" t="str">
        <f>IF($K162="Yes", IF(Indicators!P162&lt;&gt;"", Indicators!P162, ""), "")</f>
        <v/>
      </c>
      <c r="DL162" s="33" t="str">
        <f>IF($K162="Yes", IF(Indicators!Q162&lt;&gt;"", Indicators!Q162, ""), "")</f>
        <v/>
      </c>
      <c r="DM162" s="33" t="str">
        <f>IF($K162="Yes", IF(Indicators!R162&lt;&gt;"", Indicators!R162, ""), "")</f>
        <v/>
      </c>
      <c r="DN162" s="33" t="str">
        <f>IF($K162="Yes", IF(Indicators!S162&lt;&gt;"", Indicators!S162, ""), "")</f>
        <v/>
      </c>
      <c r="DO162" s="33" t="str">
        <f>IF($K162="Yes", IF(Indicators!T162&lt;&gt;"", Indicators!T162, ""), "")</f>
        <v/>
      </c>
      <c r="DP162" s="33" t="str">
        <f>IF($K162="Yes", IF(Indicators!U162&lt;&gt;"", Indicators!U162, ""), "")</f>
        <v/>
      </c>
      <c r="DQ162" s="33" t="str">
        <f>IF($K162="Yes", IF(Indicators!V162&lt;&gt;"", Indicators!V162, ""), "")</f>
        <v/>
      </c>
      <c r="DS162" s="29" t="str">
        <f>IF($K162="Yes", IF(Indicators!X162&lt;&gt;"", Indicators!X162, ""), "")</f>
        <v/>
      </c>
    </row>
    <row r="163" spans="1:123" x14ac:dyDescent="0.25">
      <c r="A163" s="56" t="str">
        <f>Indicators!A163</f>
        <v>District1036</v>
      </c>
      <c r="B163" s="56" t="str">
        <f>Indicators!B163</f>
        <v>School 11</v>
      </c>
      <c r="C163" s="57" t="str">
        <f>Indicators!D163</f>
        <v>Yes</v>
      </c>
      <c r="D163" s="64">
        <f>IF(AK163="Y", IF(Parameters!B$5="Percentile", Identification!AJ163,Identification!AI163), "")</f>
        <v>34.108527100000003</v>
      </c>
      <c r="E163" s="64" t="str">
        <f>IF(AN163="Y", IF(Parameters!B$6="Percentile", AM163, AL163), "")</f>
        <v/>
      </c>
      <c r="F163" s="57" t="str">
        <f t="shared" si="64"/>
        <v>Y</v>
      </c>
      <c r="G163" s="64">
        <f>IF(AND(F163="Y", AS163="Y"), IF(Parameters!B$7="Percentile", AR163,AQ163), "")</f>
        <v>12.3</v>
      </c>
      <c r="H163" s="57" t="str">
        <f t="shared" si="65"/>
        <v>Y</v>
      </c>
      <c r="I163" s="64">
        <f>IF(AND(H163="Y", AW163="Y"), IF(Parameters!B$7="Percentile", AV163,AU163), "")</f>
        <v>2.7000000000000028</v>
      </c>
      <c r="J163" s="65" t="str">
        <f t="shared" si="66"/>
        <v>Y</v>
      </c>
      <c r="K163" s="57" t="str">
        <f t="shared" si="67"/>
        <v>Yes</v>
      </c>
      <c r="L163" s="87" t="str">
        <f t="shared" si="68"/>
        <v/>
      </c>
      <c r="M163" s="57" t="str">
        <f>Identification!BI163</f>
        <v/>
      </c>
      <c r="N163" s="87" t="str">
        <f t="shared" si="69"/>
        <v/>
      </c>
      <c r="O163" s="88" t="str">
        <f t="shared" si="70"/>
        <v/>
      </c>
      <c r="P163" s="57" t="str">
        <f t="shared" si="71"/>
        <v/>
      </c>
      <c r="Q163" s="57" t="str">
        <f t="shared" si="72"/>
        <v/>
      </c>
      <c r="R163" s="57" t="str">
        <f t="shared" si="73"/>
        <v>No</v>
      </c>
      <c r="S163" s="57" t="str">
        <f t="shared" si="74"/>
        <v/>
      </c>
      <c r="T163" s="57" t="str">
        <f t="shared" si="75"/>
        <v/>
      </c>
      <c r="U163" s="57" t="str">
        <f t="shared" si="76"/>
        <v/>
      </c>
      <c r="V163" s="88" t="str">
        <f t="shared" si="77"/>
        <v/>
      </c>
      <c r="W163" s="57" t="str">
        <f t="shared" si="78"/>
        <v/>
      </c>
      <c r="X163" s="91" t="str">
        <f t="shared" si="79"/>
        <v/>
      </c>
      <c r="Y163" s="58" t="str">
        <f t="shared" si="80"/>
        <v>No</v>
      </c>
      <c r="AA163" s="29" t="str">
        <f t="shared" si="81"/>
        <v>Yes</v>
      </c>
      <c r="AB163" s="29" t="str">
        <f t="shared" si="82"/>
        <v>No</v>
      </c>
      <c r="AC163" s="29" t="str">
        <f t="shared" si="83"/>
        <v>No</v>
      </c>
      <c r="AE163" s="29" t="str">
        <f t="shared" si="84"/>
        <v/>
      </c>
      <c r="AF163" s="29" t="str">
        <f t="shared" si="85"/>
        <v/>
      </c>
      <c r="AG163" s="29" t="str">
        <f t="shared" si="86"/>
        <v/>
      </c>
      <c r="AI163" s="33">
        <f>IF(C163="Yes",IF(Indicators!E163&lt;&gt;"", Indicators!E163,""),"")</f>
        <v>34.108527100000003</v>
      </c>
      <c r="AJ163" s="33">
        <f t="shared" si="87"/>
        <v>20.399999999999999</v>
      </c>
      <c r="AK163" s="62" t="str">
        <f>IF(Parameters!B$5="Percentile", IF(AJ163&lt;Parameters!C$5, "Y", "N"), IF(AI163&lt;Parameters!C$5, "Y", "N"))</f>
        <v>Y</v>
      </c>
      <c r="AL163" s="33" t="str">
        <f>IF(C163="Yes", IF(Indicators!W163&lt;&gt;"", Indicators!W163, ""),"")</f>
        <v/>
      </c>
      <c r="AM163" s="33" t="str">
        <f t="shared" si="88"/>
        <v/>
      </c>
      <c r="AN163" s="33" t="str">
        <f>IF(AL163&lt;&gt;"", IF(Parameters!B$6="Percentile", IF(AM163&lt;Parameters!C$6, "Y", "N"), IF(AL163&lt;Parameters!C$6, "Y", "N")),"")</f>
        <v/>
      </c>
      <c r="AO163" s="47" t="str">
        <f t="shared" si="89"/>
        <v>Y</v>
      </c>
      <c r="AQ163" s="33">
        <f>IF(C163="Yes", IF(Indicators!N163&lt;&gt;"", Indicators!N163,""),"")</f>
        <v>91.818181800000005</v>
      </c>
      <c r="AR163" s="33">
        <f t="shared" si="90"/>
        <v>12.3</v>
      </c>
      <c r="AS163" s="48" t="str">
        <f>IF(Parameters!B$7="Percentile", IF(AR163&lt;Parameters!C$7, "Y", "N"), IF(AQ163&lt;Parameters!C$7, "Y", "N"))</f>
        <v>Y</v>
      </c>
      <c r="AU163" s="33">
        <f>IF(C163="Yes", IF(Indicators!X163&lt;&gt;"", Indicators!X163,""),"")</f>
        <v>100</v>
      </c>
      <c r="AV163" s="33">
        <f t="shared" si="91"/>
        <v>2.7000000000000028</v>
      </c>
      <c r="AW163" s="48" t="str">
        <f>IF(Parameters!B$8="Percentile", IF(AV163&lt;Parameters!C$8, "Y", "N"), IF(AU163&gt;Parameters!C$8, "Y", "N"))</f>
        <v>Y</v>
      </c>
      <c r="AY163" s="71" t="str">
        <f>IF(Indicators!F163&lt;&gt;"", IF(Indicators!F163&lt;Parameters!F$5, "Y", "N"), "")</f>
        <v>Y</v>
      </c>
      <c r="AZ163" s="71" t="str">
        <f>IF(Indicators!G163&lt;&gt;"", IF(Indicators!G163&lt;Parameters!G$5, "Y", "N"), "")</f>
        <v>Y</v>
      </c>
      <c r="BA163" s="71" t="str">
        <f>IF(Indicators!H163&lt;&gt;"", IF(Indicators!H163&lt;Parameters!H$5, "Y", "N"), "")</f>
        <v/>
      </c>
      <c r="BB163" s="71" t="str">
        <f>IF(Indicators!I163&lt;&gt;"", IF(Indicators!I163&lt;Parameters!I$5, "Y", "N"), "")</f>
        <v/>
      </c>
      <c r="BC163" s="71" t="str">
        <f>IF(Indicators!J163&lt;&gt;"", IF(Indicators!J163&lt;Parameters!J$5, "Y", "N"), "")</f>
        <v/>
      </c>
      <c r="BD163" s="71" t="str">
        <f>IF(Indicators!K163&lt;&gt;"", IF(Indicators!K163&lt;Parameters!K$5, "Y", "N"), "")</f>
        <v/>
      </c>
      <c r="BE163" s="71" t="str">
        <f>IF(Indicators!L163&lt;&gt;"", IF(Indicators!L163&lt;Parameters!L$5, "Y", "N"), "")</f>
        <v/>
      </c>
      <c r="BF163" s="71" t="str">
        <f>IF(Indicators!M163&lt;&gt;"", IF(Indicators!M163&lt;Parameters!M$5, "Y", "N"), "")</f>
        <v>Y</v>
      </c>
      <c r="BG163" s="29" t="str">
        <f>IF(Indicators!Q163&lt;&gt;"", IF(Indicators!Q163&lt;Parameters!H$6, "Y", "N"), "")</f>
        <v/>
      </c>
      <c r="BH163" s="29">
        <f t="shared" si="92"/>
        <v>3</v>
      </c>
      <c r="BI163" s="47" t="str">
        <f>IF(K163="No",IF(BH163&gt;=Parameters!C$12, "Y", "N"), "")</f>
        <v/>
      </c>
      <c r="BK163" s="78" t="str">
        <f>IF(AND($BI163="Y", Indicators!O163&lt;&gt;""), _xlfn.PERCENTRANK.EXC(Indicators!O$2:O$210, Indicators!O163)*100, "")</f>
        <v/>
      </c>
      <c r="BL163" s="78" t="str">
        <f>IF(AND($BI163="Y", Indicators!P163&lt;&gt;""), _xlfn.PERCENTRANK.EXC(Indicators!P$2:P$210, Indicators!P163)*100, "")</f>
        <v/>
      </c>
      <c r="BM163" s="78" t="str">
        <f>IF(AND($BI163="Y", Indicators!Q163&lt;&gt;""), _xlfn.PERCENTRANK.EXC(Indicators!Q$2:Q$210, Indicators!Q163)*100, "")</f>
        <v/>
      </c>
      <c r="BN163" s="78" t="str">
        <f>IF(AND($BI163="Y", Indicators!R163&lt;&gt;""), _xlfn.PERCENTRANK.EXC(Indicators!R$2:R$210, Indicators!R163)*100, "")</f>
        <v/>
      </c>
      <c r="BO163" s="78" t="str">
        <f>IF(AND($BI163="Y", Indicators!S163&lt;&gt;""), _xlfn.PERCENTRANK.EXC(Indicators!S$2:S$210, Indicators!S163)*100, "")</f>
        <v/>
      </c>
      <c r="BP163" s="78" t="str">
        <f>IF(AND($BI163="Y", Indicators!T163&lt;&gt;""), _xlfn.PERCENTRANK.EXC(Indicators!T$2:T$210, Indicators!T163)*100, "")</f>
        <v/>
      </c>
      <c r="BQ163" s="78" t="str">
        <f>IF(AND($BI163="Y", Indicators!U163&lt;&gt;""), _xlfn.PERCENTRANK.EXC(Indicators!U$2:U$210, Indicators!U163)*100, "")</f>
        <v/>
      </c>
      <c r="BR163" s="78" t="str">
        <f>IF(AND($BI163="Y", Indicators!V163&lt;&gt;""), _xlfn.PERCENTRANK.EXC(Indicators!V$2:V$210, Indicators!V163)*100, "")</f>
        <v/>
      </c>
      <c r="BS163" s="81" t="str">
        <f t="shared" si="93"/>
        <v/>
      </c>
      <c r="BT163" s="84" t="str">
        <f>IF(BI163="Y", IF(BS163&gt;=Parameters!C$13, "Y", "N"), "")</f>
        <v/>
      </c>
      <c r="BU163" s="29"/>
      <c r="BV163" s="33" t="str">
        <f>IF(BT163="Y", Indicators!X163, "")</f>
        <v/>
      </c>
      <c r="BW163" s="47" t="str">
        <f>IF(BV163&lt;&gt;"", IF(BV163&gt;Parameters!C$14,"Y", "N"), "")</f>
        <v/>
      </c>
      <c r="BY163" s="72" t="str">
        <f>IF(Indicators!F163&lt;&gt;"", IF(Indicators!F163&lt;Parameters!F$18, "Y", "N"), "")</f>
        <v>Y</v>
      </c>
      <c r="BZ163" s="72" t="str">
        <f>IF(Indicators!G163&lt;&gt;"", IF(Indicators!G163&lt;Parameters!G$18, "Y", "N"), "")</f>
        <v>Y</v>
      </c>
      <c r="CA163" s="72" t="str">
        <f>IF(Indicators!H163&lt;&gt;"", IF(Indicators!H163&lt;Parameters!H$18, "Y", "N"), "")</f>
        <v/>
      </c>
      <c r="CB163" s="72" t="str">
        <f>IF(Indicators!I163&lt;&gt;"", IF(Indicators!I163&lt;Parameters!I$18, "Y", "N"), "")</f>
        <v/>
      </c>
      <c r="CC163" s="72" t="str">
        <f>IF(Indicators!J163&lt;&gt;"", IF(Indicators!J163&lt;Parameters!J$18, "Y", "N"), "")</f>
        <v/>
      </c>
      <c r="CD163" s="72" t="str">
        <f>IF(Indicators!K163&lt;&gt;"", IF(Indicators!K163&lt;Parameters!K$18, "Y", "N"), "")</f>
        <v/>
      </c>
      <c r="CE163" s="72" t="str">
        <f>IF(Indicators!L163&lt;&gt;"", IF(Indicators!L163&lt;Parameters!L$18, "Y", "N"), "")</f>
        <v/>
      </c>
      <c r="CF163" s="72" t="str">
        <f>IF(Indicators!M163&lt;&gt;"", IF(Indicators!M163&lt;Parameters!M$18, "Y", "N"), "")</f>
        <v>Y</v>
      </c>
      <c r="CG163" s="29" t="str">
        <f>IF(Indicators!Q163&lt;&gt;"", IF(Indicators!Q163&lt;Parameters!H$19, "Y", "N"), "")</f>
        <v/>
      </c>
      <c r="CH163" s="29">
        <f t="shared" si="94"/>
        <v>3</v>
      </c>
      <c r="CI163" s="47" t="str">
        <f>IF(AND(K163="No",R163="No"),IF(CH163&gt;=Parameters!C$18, "Y", "N"), "")</f>
        <v/>
      </c>
      <c r="CJ163" s="29"/>
      <c r="CK163" s="29" t="str">
        <f>IF(AND($CI163="Y", Indicators!O163&lt;&gt;""), IF(Indicators!O163&lt;Parameters!F$20, "Y", "N"),"")</f>
        <v/>
      </c>
      <c r="CL163" s="29" t="str">
        <f>IF(AND($CI163="Y", Indicators!P163&lt;&gt;""), IF(Indicators!P163&lt;Parameters!G$20, "Y", "N"),"")</f>
        <v/>
      </c>
      <c r="CM163" s="29" t="str">
        <f>IF(AND($CI163="Y", Indicators!Q163&lt;&gt;""), IF(Indicators!Q163&lt;Parameters!H$20, "Y", "N"),"")</f>
        <v/>
      </c>
      <c r="CN163" s="29" t="str">
        <f>IF(AND($CI163="Y", Indicators!R163&lt;&gt;""), IF(Indicators!R163&lt;Parameters!I$20, "Y", "N"),"")</f>
        <v/>
      </c>
      <c r="CO163" s="29" t="str">
        <f>IF(AND($CI163="Y", Indicators!S163&lt;&gt;""), IF(Indicators!S163&lt;Parameters!J$20, "Y", "N"),"")</f>
        <v/>
      </c>
      <c r="CP163" s="29" t="str">
        <f>IF(AND($CI163="Y", Indicators!T163&lt;&gt;""), IF(Indicators!T163&lt;Parameters!K$20, "Y", "N"),"")</f>
        <v/>
      </c>
      <c r="CQ163" s="29" t="str">
        <f>IF(AND($CI163="Y", Indicators!U163&lt;&gt;""), IF(Indicators!U163&lt;Parameters!L$20, "Y", "N"),"")</f>
        <v/>
      </c>
      <c r="CR163" s="29" t="str">
        <f>IF(AND($CI163="Y", Indicators!V163&lt;&gt;""), IF(Indicators!V163&lt;Parameters!M$20, "Y", "N"),"")</f>
        <v/>
      </c>
      <c r="CS163" s="81" t="str">
        <f t="shared" si="95"/>
        <v/>
      </c>
      <c r="CT163" s="84" t="str">
        <f>IF(CI163="Y", IF(CS163&gt;=Parameters!C$19, "Y", "N"), "")</f>
        <v/>
      </c>
      <c r="CU163" s="29" t="str">
        <f>IF($H163="Yes",#REF!, "")</f>
        <v/>
      </c>
      <c r="CV163" s="78" t="str">
        <f>IF(CT163="Y", Indicators!X163, "")</f>
        <v/>
      </c>
      <c r="CW163" s="34" t="str">
        <f>IF(CV163&lt;&gt;"",IF(CV163&gt;Parameters!C182,"Y","N"), "")</f>
        <v/>
      </c>
      <c r="CY163" s="33">
        <f>IF($K163="Yes", IF(Indicators!F163&lt;&gt;"", Indicators!F163, ""), "")</f>
        <v>22.580645199999999</v>
      </c>
      <c r="CZ163" s="33">
        <f>IF($K163="Yes", IF(Indicators!G163&lt;&gt;"", Indicators!G163, ""), "")</f>
        <v>8.3333332999999996</v>
      </c>
      <c r="DA163" s="33" t="str">
        <f>IF($K163="Yes", IF(Indicators!H163&lt;&gt;"", Indicators!H163, ""), "")</f>
        <v/>
      </c>
      <c r="DB163" s="33" t="str">
        <f>IF($K163="Yes", IF(Indicators!I163&lt;&gt;"", Indicators!I163, ""), "")</f>
        <v/>
      </c>
      <c r="DC163" s="33" t="str">
        <f>IF($K163="Yes", IF(Indicators!J163&lt;&gt;"", Indicators!J163, ""), "")</f>
        <v/>
      </c>
      <c r="DD163" s="33" t="str">
        <f>IF($K163="Yes", IF(Indicators!K163&lt;&gt;"", Indicators!K163, ""), "")</f>
        <v/>
      </c>
      <c r="DE163" s="33" t="str">
        <f>IF($K163="Yes", IF(Indicators!L163&lt;&gt;"", Indicators!L163, ""), "")</f>
        <v/>
      </c>
      <c r="DF163" s="33">
        <f>IF($K163="Yes", IF(Indicators!M163&lt;&gt;"", Indicators!M163, ""), "")</f>
        <v>33.070866100000003</v>
      </c>
      <c r="DH163" s="33" t="str">
        <f>IF($K163="Yes", IF(Indicators!W163&lt;&gt;"", Indicators!W163, ""), "")</f>
        <v/>
      </c>
      <c r="DJ163" s="33">
        <f>IF($K163="Yes", IF(Indicators!O163&lt;&gt;"", Indicators!O163, ""), "")</f>
        <v>81.481481500000001</v>
      </c>
      <c r="DK163" s="33">
        <f>IF($K163="Yes", IF(Indicators!P163&lt;&gt;"", Indicators!P163, ""), "")</f>
        <v>58.3333333</v>
      </c>
      <c r="DL163" s="33" t="str">
        <f>IF($K163="Yes", IF(Indicators!Q163&lt;&gt;"", Indicators!Q163, ""), "")</f>
        <v/>
      </c>
      <c r="DM163" s="33" t="str">
        <f>IF($K163="Yes", IF(Indicators!R163&lt;&gt;"", Indicators!R163, ""), "")</f>
        <v/>
      </c>
      <c r="DN163" s="33" t="str">
        <f>IF($K163="Yes", IF(Indicators!S163&lt;&gt;"", Indicators!S163, ""), "")</f>
        <v/>
      </c>
      <c r="DO163" s="33" t="str">
        <f>IF($K163="Yes", IF(Indicators!T163&lt;&gt;"", Indicators!T163, ""), "")</f>
        <v/>
      </c>
      <c r="DP163" s="33" t="str">
        <f>IF($K163="Yes", IF(Indicators!U163&lt;&gt;"", Indicators!U163, ""), "")</f>
        <v/>
      </c>
      <c r="DQ163" s="33">
        <f>IF($K163="Yes", IF(Indicators!V163&lt;&gt;"", Indicators!V163, ""), "")</f>
        <v>91.666666699999993</v>
      </c>
      <c r="DS163" s="29">
        <f>IF($K163="Yes", IF(Indicators!X163&lt;&gt;"", Indicators!X163, ""), "")</f>
        <v>100</v>
      </c>
    </row>
    <row r="164" spans="1:123" x14ac:dyDescent="0.25">
      <c r="A164" s="56" t="str">
        <f>Indicators!A164</f>
        <v>District1037</v>
      </c>
      <c r="B164" s="56" t="str">
        <f>Indicators!B164</f>
        <v>School 1</v>
      </c>
      <c r="C164" s="57" t="str">
        <f>Indicators!D164</f>
        <v>Yes</v>
      </c>
      <c r="D164" s="64">
        <f>IF(AK164="Y", IF(Parameters!B$5="Percentile", Identification!AJ164,Identification!AI164), "")</f>
        <v>31.6666667</v>
      </c>
      <c r="E164" s="64" t="str">
        <f>IF(AN164="Y", IF(Parameters!B$6="Percentile", AM164, AL164), "")</f>
        <v/>
      </c>
      <c r="F164" s="57" t="str">
        <f t="shared" si="64"/>
        <v>Y</v>
      </c>
      <c r="G164" s="64">
        <f>IF(AND(F164="Y", AS164="Y"), IF(Parameters!B$7="Percentile", AR164,AQ164), "")</f>
        <v>24.6</v>
      </c>
      <c r="H164" s="57" t="str">
        <f t="shared" si="65"/>
        <v>Y</v>
      </c>
      <c r="I164" s="64">
        <f>IF(AND(H164="Y", AW164="Y"), IF(Parameters!B$7="Percentile", AV164,AU164), "")</f>
        <v>4.1000000000000085</v>
      </c>
      <c r="J164" s="65" t="str">
        <f t="shared" si="66"/>
        <v>Y</v>
      </c>
      <c r="K164" s="57" t="str">
        <f t="shared" si="67"/>
        <v>Yes</v>
      </c>
      <c r="L164" s="87" t="str">
        <f t="shared" si="68"/>
        <v/>
      </c>
      <c r="M164" s="57" t="str">
        <f>Identification!BI164</f>
        <v/>
      </c>
      <c r="N164" s="87" t="str">
        <f t="shared" si="69"/>
        <v/>
      </c>
      <c r="O164" s="88" t="str">
        <f t="shared" si="70"/>
        <v/>
      </c>
      <c r="P164" s="57" t="str">
        <f t="shared" si="71"/>
        <v/>
      </c>
      <c r="Q164" s="57" t="str">
        <f t="shared" si="72"/>
        <v/>
      </c>
      <c r="R164" s="57" t="str">
        <f t="shared" si="73"/>
        <v>No</v>
      </c>
      <c r="S164" s="57" t="str">
        <f t="shared" si="74"/>
        <v/>
      </c>
      <c r="T164" s="57" t="str">
        <f t="shared" si="75"/>
        <v/>
      </c>
      <c r="U164" s="57" t="str">
        <f t="shared" si="76"/>
        <v/>
      </c>
      <c r="V164" s="88" t="str">
        <f t="shared" si="77"/>
        <v/>
      </c>
      <c r="W164" s="57" t="str">
        <f t="shared" si="78"/>
        <v/>
      </c>
      <c r="X164" s="91" t="str">
        <f t="shared" si="79"/>
        <v/>
      </c>
      <c r="Y164" s="58" t="str">
        <f t="shared" si="80"/>
        <v>No</v>
      </c>
      <c r="AA164" s="29" t="str">
        <f t="shared" si="81"/>
        <v>Yes</v>
      </c>
      <c r="AB164" s="29" t="str">
        <f t="shared" si="82"/>
        <v>No</v>
      </c>
      <c r="AC164" s="29" t="str">
        <f t="shared" si="83"/>
        <v>No</v>
      </c>
      <c r="AE164" s="29" t="str">
        <f t="shared" si="84"/>
        <v/>
      </c>
      <c r="AF164" s="29" t="str">
        <f t="shared" si="85"/>
        <v/>
      </c>
      <c r="AG164" s="29" t="str">
        <f t="shared" si="86"/>
        <v/>
      </c>
      <c r="AI164" s="33">
        <f>IF(C164="Yes",IF(Indicators!E164&lt;&gt;"", Indicators!E164,""),"")</f>
        <v>31.6666667</v>
      </c>
      <c r="AJ164" s="33">
        <f t="shared" si="87"/>
        <v>15.6</v>
      </c>
      <c r="AK164" s="62" t="str">
        <f>IF(Parameters!B$5="Percentile", IF(AJ164&lt;Parameters!C$5, "Y", "N"), IF(AI164&lt;Parameters!C$5, "Y", "N"))</f>
        <v>Y</v>
      </c>
      <c r="AL164" s="33" t="str">
        <f>IF(C164="Yes", IF(Indicators!W164&lt;&gt;"", Indicators!W164, ""),"")</f>
        <v/>
      </c>
      <c r="AM164" s="33" t="str">
        <f t="shared" si="88"/>
        <v/>
      </c>
      <c r="AN164" s="33" t="str">
        <f>IF(AL164&lt;&gt;"", IF(Parameters!B$6="Percentile", IF(AM164&lt;Parameters!C$6, "Y", "N"), IF(AL164&lt;Parameters!C$6, "Y", "N")),"")</f>
        <v/>
      </c>
      <c r="AO164" s="47" t="str">
        <f t="shared" si="89"/>
        <v>Y</v>
      </c>
      <c r="AQ164" s="33">
        <f>IF(C164="Yes", IF(Indicators!N164&lt;&gt;"", Indicators!N164,""),"")</f>
        <v>100</v>
      </c>
      <c r="AR164" s="33">
        <f t="shared" si="90"/>
        <v>24.6</v>
      </c>
      <c r="AS164" s="48" t="str">
        <f>IF(Parameters!B$7="Percentile", IF(AR164&lt;Parameters!C$7, "Y", "N"), IF(AQ164&lt;Parameters!C$7, "Y", "N"))</f>
        <v>Y</v>
      </c>
      <c r="AU164" s="33">
        <f>IF(C164="Yes", IF(Indicators!X164&lt;&gt;"", Indicators!X164,""),"")</f>
        <v>30.23</v>
      </c>
      <c r="AV164" s="33">
        <f t="shared" si="91"/>
        <v>4.1000000000000085</v>
      </c>
      <c r="AW164" s="48" t="str">
        <f>IF(Parameters!B$8="Percentile", IF(AV164&lt;Parameters!C$8, "Y", "N"), IF(AU164&gt;Parameters!C$8, "Y", "N"))</f>
        <v>Y</v>
      </c>
      <c r="AY164" s="71" t="str">
        <f>IF(Indicators!F164&lt;&gt;"", IF(Indicators!F164&lt;Parameters!F$5, "Y", "N"), "")</f>
        <v>Y</v>
      </c>
      <c r="AZ164" s="71" t="str">
        <f>IF(Indicators!G164&lt;&gt;"", IF(Indicators!G164&lt;Parameters!G$5, "Y", "N"), "")</f>
        <v>Y</v>
      </c>
      <c r="BA164" s="71" t="str">
        <f>IF(Indicators!H164&lt;&gt;"", IF(Indicators!H164&lt;Parameters!H$5, "Y", "N"), "")</f>
        <v/>
      </c>
      <c r="BB164" s="71" t="str">
        <f>IF(Indicators!I164&lt;&gt;"", IF(Indicators!I164&lt;Parameters!I$5, "Y", "N"), "")</f>
        <v/>
      </c>
      <c r="BC164" s="71" t="str">
        <f>IF(Indicators!J164&lt;&gt;"", IF(Indicators!J164&lt;Parameters!J$5, "Y", "N"), "")</f>
        <v/>
      </c>
      <c r="BD164" s="71" t="str">
        <f>IF(Indicators!K164&lt;&gt;"", IF(Indicators!K164&lt;Parameters!K$5, "Y", "N"), "")</f>
        <v/>
      </c>
      <c r="BE164" s="71" t="str">
        <f>IF(Indicators!L164&lt;&gt;"", IF(Indicators!L164&lt;Parameters!L$5, "Y", "N"), "")</f>
        <v/>
      </c>
      <c r="BF164" s="71" t="str">
        <f>IF(Indicators!M164&lt;&gt;"", IF(Indicators!M164&lt;Parameters!M$5, "Y", "N"), "")</f>
        <v>Y</v>
      </c>
      <c r="BG164" s="29" t="str">
        <f>IF(Indicators!Q164&lt;&gt;"", IF(Indicators!Q164&lt;Parameters!H$6, "Y", "N"), "")</f>
        <v/>
      </c>
      <c r="BH164" s="29">
        <f t="shared" si="92"/>
        <v>3</v>
      </c>
      <c r="BI164" s="47" t="str">
        <f>IF(K164="No",IF(BH164&gt;=Parameters!C$12, "Y", "N"), "")</f>
        <v/>
      </c>
      <c r="BK164" s="78" t="str">
        <f>IF(AND($BI164="Y", Indicators!O164&lt;&gt;""), _xlfn.PERCENTRANK.EXC(Indicators!O$2:O$210, Indicators!O164)*100, "")</f>
        <v/>
      </c>
      <c r="BL164" s="78" t="str">
        <f>IF(AND($BI164="Y", Indicators!P164&lt;&gt;""), _xlfn.PERCENTRANK.EXC(Indicators!P$2:P$210, Indicators!P164)*100, "")</f>
        <v/>
      </c>
      <c r="BM164" s="78" t="str">
        <f>IF(AND($BI164="Y", Indicators!Q164&lt;&gt;""), _xlfn.PERCENTRANK.EXC(Indicators!Q$2:Q$210, Indicators!Q164)*100, "")</f>
        <v/>
      </c>
      <c r="BN164" s="78" t="str">
        <f>IF(AND($BI164="Y", Indicators!R164&lt;&gt;""), _xlfn.PERCENTRANK.EXC(Indicators!R$2:R$210, Indicators!R164)*100, "")</f>
        <v/>
      </c>
      <c r="BO164" s="78" t="str">
        <f>IF(AND($BI164="Y", Indicators!S164&lt;&gt;""), _xlfn.PERCENTRANK.EXC(Indicators!S$2:S$210, Indicators!S164)*100, "")</f>
        <v/>
      </c>
      <c r="BP164" s="78" t="str">
        <f>IF(AND($BI164="Y", Indicators!T164&lt;&gt;""), _xlfn.PERCENTRANK.EXC(Indicators!T$2:T$210, Indicators!T164)*100, "")</f>
        <v/>
      </c>
      <c r="BQ164" s="78" t="str">
        <f>IF(AND($BI164="Y", Indicators!U164&lt;&gt;""), _xlfn.PERCENTRANK.EXC(Indicators!U$2:U$210, Indicators!U164)*100, "")</f>
        <v/>
      </c>
      <c r="BR164" s="78" t="str">
        <f>IF(AND($BI164="Y", Indicators!V164&lt;&gt;""), _xlfn.PERCENTRANK.EXC(Indicators!V$2:V$210, Indicators!V164)*100, "")</f>
        <v/>
      </c>
      <c r="BS164" s="81" t="str">
        <f t="shared" si="93"/>
        <v/>
      </c>
      <c r="BT164" s="84" t="str">
        <f>IF(BI164="Y", IF(BS164&gt;=Parameters!C$13, "Y", "N"), "")</f>
        <v/>
      </c>
      <c r="BU164" s="29"/>
      <c r="BV164" s="33" t="str">
        <f>IF(BT164="Y", Indicators!X164, "")</f>
        <v/>
      </c>
      <c r="BW164" s="47" t="str">
        <f>IF(BV164&lt;&gt;"", IF(BV164&gt;Parameters!C$14,"Y", "N"), "")</f>
        <v/>
      </c>
      <c r="BY164" s="72" t="str">
        <f>IF(Indicators!F164&lt;&gt;"", IF(Indicators!F164&lt;Parameters!F$18, "Y", "N"), "")</f>
        <v>Y</v>
      </c>
      <c r="BZ164" s="72" t="str">
        <f>IF(Indicators!G164&lt;&gt;"", IF(Indicators!G164&lt;Parameters!G$18, "Y", "N"), "")</f>
        <v>Y</v>
      </c>
      <c r="CA164" s="72" t="str">
        <f>IF(Indicators!H164&lt;&gt;"", IF(Indicators!H164&lt;Parameters!H$18, "Y", "N"), "")</f>
        <v/>
      </c>
      <c r="CB164" s="72" t="str">
        <f>IF(Indicators!I164&lt;&gt;"", IF(Indicators!I164&lt;Parameters!I$18, "Y", "N"), "")</f>
        <v/>
      </c>
      <c r="CC164" s="72" t="str">
        <f>IF(Indicators!J164&lt;&gt;"", IF(Indicators!J164&lt;Parameters!J$18, "Y", "N"), "")</f>
        <v/>
      </c>
      <c r="CD164" s="72" t="str">
        <f>IF(Indicators!K164&lt;&gt;"", IF(Indicators!K164&lt;Parameters!K$18, "Y", "N"), "")</f>
        <v/>
      </c>
      <c r="CE164" s="72" t="str">
        <f>IF(Indicators!L164&lt;&gt;"", IF(Indicators!L164&lt;Parameters!L$18, "Y", "N"), "")</f>
        <v/>
      </c>
      <c r="CF164" s="72" t="str">
        <f>IF(Indicators!M164&lt;&gt;"", IF(Indicators!M164&lt;Parameters!M$18, "Y", "N"), "")</f>
        <v>Y</v>
      </c>
      <c r="CG164" s="29" t="str">
        <f>IF(Indicators!Q164&lt;&gt;"", IF(Indicators!Q164&lt;Parameters!H$19, "Y", "N"), "")</f>
        <v/>
      </c>
      <c r="CH164" s="29">
        <f t="shared" si="94"/>
        <v>3</v>
      </c>
      <c r="CI164" s="47" t="str">
        <f>IF(AND(K164="No",R164="No"),IF(CH164&gt;=Parameters!C$18, "Y", "N"), "")</f>
        <v/>
      </c>
      <c r="CJ164" s="29"/>
      <c r="CK164" s="29" t="str">
        <f>IF(AND($CI164="Y", Indicators!O164&lt;&gt;""), IF(Indicators!O164&lt;Parameters!F$20, "Y", "N"),"")</f>
        <v/>
      </c>
      <c r="CL164" s="29" t="str">
        <f>IF(AND($CI164="Y", Indicators!P164&lt;&gt;""), IF(Indicators!P164&lt;Parameters!G$20, "Y", "N"),"")</f>
        <v/>
      </c>
      <c r="CM164" s="29" t="str">
        <f>IF(AND($CI164="Y", Indicators!Q164&lt;&gt;""), IF(Indicators!Q164&lt;Parameters!H$20, "Y", "N"),"")</f>
        <v/>
      </c>
      <c r="CN164" s="29" t="str">
        <f>IF(AND($CI164="Y", Indicators!R164&lt;&gt;""), IF(Indicators!R164&lt;Parameters!I$20, "Y", "N"),"")</f>
        <v/>
      </c>
      <c r="CO164" s="29" t="str">
        <f>IF(AND($CI164="Y", Indicators!S164&lt;&gt;""), IF(Indicators!S164&lt;Parameters!J$20, "Y", "N"),"")</f>
        <v/>
      </c>
      <c r="CP164" s="29" t="str">
        <f>IF(AND($CI164="Y", Indicators!T164&lt;&gt;""), IF(Indicators!T164&lt;Parameters!K$20, "Y", "N"),"")</f>
        <v/>
      </c>
      <c r="CQ164" s="29" t="str">
        <f>IF(AND($CI164="Y", Indicators!U164&lt;&gt;""), IF(Indicators!U164&lt;Parameters!L$20, "Y", "N"),"")</f>
        <v/>
      </c>
      <c r="CR164" s="29" t="str">
        <f>IF(AND($CI164="Y", Indicators!V164&lt;&gt;""), IF(Indicators!V164&lt;Parameters!M$20, "Y", "N"),"")</f>
        <v/>
      </c>
      <c r="CS164" s="81" t="str">
        <f t="shared" si="95"/>
        <v/>
      </c>
      <c r="CT164" s="84" t="str">
        <f>IF(CI164="Y", IF(CS164&gt;=Parameters!C$19, "Y", "N"), "")</f>
        <v/>
      </c>
      <c r="CU164" s="29" t="str">
        <f>IF($H164="Yes",#REF!, "")</f>
        <v/>
      </c>
      <c r="CV164" s="78" t="str">
        <f>IF(CT164="Y", Indicators!X164, "")</f>
        <v/>
      </c>
      <c r="CW164" s="34" t="str">
        <f>IF(CV164&lt;&gt;"",IF(CV164&gt;Parameters!C183,"Y","N"), "")</f>
        <v/>
      </c>
      <c r="CY164" s="33">
        <f>IF($K164="Yes", IF(Indicators!F164&lt;&gt;"", Indicators!F164, ""), "")</f>
        <v>25</v>
      </c>
      <c r="CZ164" s="33">
        <f>IF($K164="Yes", IF(Indicators!G164&lt;&gt;"", Indicators!G164, ""), "")</f>
        <v>0</v>
      </c>
      <c r="DA164" s="33" t="str">
        <f>IF($K164="Yes", IF(Indicators!H164&lt;&gt;"", Indicators!H164, ""), "")</f>
        <v/>
      </c>
      <c r="DB164" s="33" t="str">
        <f>IF($K164="Yes", IF(Indicators!I164&lt;&gt;"", Indicators!I164, ""), "")</f>
        <v/>
      </c>
      <c r="DC164" s="33" t="str">
        <f>IF($K164="Yes", IF(Indicators!J164&lt;&gt;"", Indicators!J164, ""), "")</f>
        <v/>
      </c>
      <c r="DD164" s="33" t="str">
        <f>IF($K164="Yes", IF(Indicators!K164&lt;&gt;"", Indicators!K164, ""), "")</f>
        <v/>
      </c>
      <c r="DE164" s="33" t="str">
        <f>IF($K164="Yes", IF(Indicators!L164&lt;&gt;"", Indicators!L164, ""), "")</f>
        <v/>
      </c>
      <c r="DF164" s="33">
        <f>IF($K164="Yes", IF(Indicators!M164&lt;&gt;"", Indicators!M164, ""), "")</f>
        <v>34.615384599999999</v>
      </c>
      <c r="DH164" s="33" t="str">
        <f>IF($K164="Yes", IF(Indicators!W164&lt;&gt;"", Indicators!W164, ""), "")</f>
        <v/>
      </c>
      <c r="DJ164" s="33">
        <f>IF($K164="Yes", IF(Indicators!O164&lt;&gt;"", Indicators!O164, ""), "")</f>
        <v>88.888888899999998</v>
      </c>
      <c r="DK164" s="33">
        <f>IF($K164="Yes", IF(Indicators!P164&lt;&gt;"", Indicators!P164, ""), "")</f>
        <v>55</v>
      </c>
      <c r="DL164" s="33" t="str">
        <f>IF($K164="Yes", IF(Indicators!Q164&lt;&gt;"", Indicators!Q164, ""), "")</f>
        <v/>
      </c>
      <c r="DM164" s="33" t="str">
        <f>IF($K164="Yes", IF(Indicators!R164&lt;&gt;"", Indicators!R164, ""), "")</f>
        <v/>
      </c>
      <c r="DN164" s="33" t="str">
        <f>IF($K164="Yes", IF(Indicators!S164&lt;&gt;"", Indicators!S164, ""), "")</f>
        <v/>
      </c>
      <c r="DO164" s="33" t="str">
        <f>IF($K164="Yes", IF(Indicators!T164&lt;&gt;"", Indicators!T164, ""), "")</f>
        <v/>
      </c>
      <c r="DP164" s="33" t="str">
        <f>IF($K164="Yes", IF(Indicators!U164&lt;&gt;"", Indicators!U164, ""), "")</f>
        <v/>
      </c>
      <c r="DQ164" s="33">
        <f>IF($K164="Yes", IF(Indicators!V164&lt;&gt;"", Indicators!V164, ""), "")</f>
        <v>104.54545450000001</v>
      </c>
      <c r="DS164" s="29">
        <f>IF($K164="Yes", IF(Indicators!X164&lt;&gt;"", Indicators!X164, ""), "")</f>
        <v>30.23</v>
      </c>
    </row>
    <row r="165" spans="1:123" x14ac:dyDescent="0.25">
      <c r="A165" s="56" t="str">
        <f>Indicators!A165</f>
        <v>District1037</v>
      </c>
      <c r="B165" s="56" t="str">
        <f>Indicators!B165</f>
        <v>School 2</v>
      </c>
      <c r="C165" s="57" t="str">
        <f>Indicators!D165</f>
        <v>No</v>
      </c>
      <c r="D165" s="64" t="str">
        <f>IF(AK165="Y", IF(Parameters!B$5="Percentile", Identification!AJ165,Identification!AI165), "")</f>
        <v/>
      </c>
      <c r="E165" s="64" t="str">
        <f>IF(AN165="Y", IF(Parameters!B$6="Percentile", AM165, AL165), "")</f>
        <v/>
      </c>
      <c r="F165" s="57" t="str">
        <f t="shared" si="64"/>
        <v/>
      </c>
      <c r="G165" s="64" t="str">
        <f>IF(AND(F165="Y", AS165="Y"), IF(Parameters!B$7="Percentile", AR165,AQ165), "")</f>
        <v/>
      </c>
      <c r="H165" s="57" t="str">
        <f t="shared" si="65"/>
        <v/>
      </c>
      <c r="I165" s="64" t="str">
        <f>IF(AND(H165="Y", AW165="Y"), IF(Parameters!B$7="Percentile", AV165,AU165), "")</f>
        <v/>
      </c>
      <c r="J165" s="65" t="str">
        <f t="shared" si="66"/>
        <v/>
      </c>
      <c r="K165" s="57" t="str">
        <f t="shared" si="67"/>
        <v>No</v>
      </c>
      <c r="L165" s="87">
        <f t="shared" si="68"/>
        <v>3</v>
      </c>
      <c r="M165" s="57" t="str">
        <f>Identification!BI165</f>
        <v>Y</v>
      </c>
      <c r="N165" s="87">
        <f t="shared" si="69"/>
        <v>3</v>
      </c>
      <c r="O165" s="88" t="str">
        <f t="shared" si="70"/>
        <v>Y</v>
      </c>
      <c r="P165" s="57">
        <f t="shared" si="71"/>
        <v>29.24</v>
      </c>
      <c r="Q165" s="57" t="str">
        <f t="shared" si="72"/>
        <v>Y</v>
      </c>
      <c r="R165" s="57" t="str">
        <f t="shared" si="73"/>
        <v>Yes</v>
      </c>
      <c r="S165" s="57" t="str">
        <f t="shared" si="74"/>
        <v/>
      </c>
      <c r="T165" s="57" t="str">
        <f t="shared" si="75"/>
        <v/>
      </c>
      <c r="U165" s="57" t="str">
        <f t="shared" si="76"/>
        <v/>
      </c>
      <c r="V165" s="88" t="str">
        <f t="shared" si="77"/>
        <v/>
      </c>
      <c r="W165" s="57" t="str">
        <f t="shared" si="78"/>
        <v/>
      </c>
      <c r="X165" s="91" t="str">
        <f t="shared" si="79"/>
        <v/>
      </c>
      <c r="Y165" s="58" t="str">
        <f t="shared" si="80"/>
        <v>No</v>
      </c>
      <c r="AA165" s="29" t="str">
        <f t="shared" si="81"/>
        <v/>
      </c>
      <c r="AB165" s="29" t="str">
        <f t="shared" si="82"/>
        <v/>
      </c>
      <c r="AC165" s="29" t="str">
        <f t="shared" si="83"/>
        <v/>
      </c>
      <c r="AE165" s="29" t="str">
        <f t="shared" si="84"/>
        <v>No</v>
      </c>
      <c r="AF165" s="29" t="str">
        <f t="shared" si="85"/>
        <v>Yes</v>
      </c>
      <c r="AG165" s="29" t="str">
        <f t="shared" si="86"/>
        <v>No</v>
      </c>
      <c r="AI165" s="33" t="str">
        <f>IF(C165="Yes",IF(Indicators!E165&lt;&gt;"", Indicators!E165,""),"")</f>
        <v/>
      </c>
      <c r="AJ165" s="33" t="str">
        <f t="shared" si="87"/>
        <v/>
      </c>
      <c r="AK165" s="62" t="str">
        <f>IF(Parameters!B$5="Percentile", IF(AJ165&lt;Parameters!C$5, "Y", "N"), IF(AI165&lt;Parameters!C$5, "Y", "N"))</f>
        <v>N</v>
      </c>
      <c r="AL165" s="33" t="str">
        <f>IF(C165="Yes", IF(Indicators!W165&lt;&gt;"", Indicators!W165, ""),"")</f>
        <v/>
      </c>
      <c r="AM165" s="33" t="str">
        <f t="shared" si="88"/>
        <v/>
      </c>
      <c r="AN165" s="33" t="str">
        <f>IF(AL165&lt;&gt;"", IF(Parameters!B$6="Percentile", IF(AM165&lt;Parameters!C$6, "Y", "N"), IF(AL165&lt;Parameters!C$6, "Y", "N")),"")</f>
        <v/>
      </c>
      <c r="AO165" s="47" t="str">
        <f t="shared" si="89"/>
        <v>N</v>
      </c>
      <c r="AQ165" s="33" t="str">
        <f>IF(C165="Yes", IF(Indicators!N165&lt;&gt;"", Indicators!N165,""),"")</f>
        <v/>
      </c>
      <c r="AR165" s="33" t="str">
        <f t="shared" si="90"/>
        <v/>
      </c>
      <c r="AS165" s="48" t="str">
        <f>IF(Parameters!B$7="Percentile", IF(AR165&lt;Parameters!C$7, "Y", "N"), IF(AQ165&lt;Parameters!C$7, "Y", "N"))</f>
        <v>N</v>
      </c>
      <c r="AU165" s="33" t="str">
        <f>IF(C165="Yes", IF(Indicators!X165&lt;&gt;"", Indicators!X165,""),"")</f>
        <v/>
      </c>
      <c r="AV165" s="33" t="str">
        <f t="shared" si="91"/>
        <v/>
      </c>
      <c r="AW165" s="48" t="str">
        <f>IF(Parameters!B$8="Percentile", IF(AV165&lt;Parameters!C$8, "Y", "N"), IF(AU165&gt;Parameters!C$8, "Y", "N"))</f>
        <v>N</v>
      </c>
      <c r="AY165" s="71" t="str">
        <f>IF(Indicators!F165&lt;&gt;"", IF(Indicators!F165&lt;Parameters!F$5, "Y", "N"), "")</f>
        <v>Y</v>
      </c>
      <c r="AZ165" s="71" t="str">
        <f>IF(Indicators!G165&lt;&gt;"", IF(Indicators!G165&lt;Parameters!G$5, "Y", "N"), "")</f>
        <v>Y</v>
      </c>
      <c r="BA165" s="71" t="str">
        <f>IF(Indicators!H165&lt;&gt;"", IF(Indicators!H165&lt;Parameters!H$5, "Y", "N"), "")</f>
        <v/>
      </c>
      <c r="BB165" s="71" t="str">
        <f>IF(Indicators!I165&lt;&gt;"", IF(Indicators!I165&lt;Parameters!I$5, "Y", "N"), "")</f>
        <v/>
      </c>
      <c r="BC165" s="71" t="str">
        <f>IF(Indicators!J165&lt;&gt;"", IF(Indicators!J165&lt;Parameters!J$5, "Y", "N"), "")</f>
        <v/>
      </c>
      <c r="BD165" s="71" t="str">
        <f>IF(Indicators!K165&lt;&gt;"", IF(Indicators!K165&lt;Parameters!K$5, "Y", "N"), "")</f>
        <v/>
      </c>
      <c r="BE165" s="71" t="str">
        <f>IF(Indicators!L165&lt;&gt;"", IF(Indicators!L165&lt;Parameters!L$5, "Y", "N"), "")</f>
        <v/>
      </c>
      <c r="BF165" s="71" t="str">
        <f>IF(Indicators!M165&lt;&gt;"", IF(Indicators!M165&lt;Parameters!M$5, "Y", "N"), "")</f>
        <v>Y</v>
      </c>
      <c r="BG165" s="29" t="str">
        <f>IF(Indicators!Q165&lt;&gt;"", IF(Indicators!Q165&lt;Parameters!H$6, "Y", "N"), "")</f>
        <v/>
      </c>
      <c r="BH165" s="29">
        <f t="shared" si="92"/>
        <v>3</v>
      </c>
      <c r="BI165" s="47" t="str">
        <f>IF(K165="No",IF(BH165&gt;=Parameters!C$12, "Y", "N"), "")</f>
        <v>Y</v>
      </c>
      <c r="BK165" s="78">
        <f>IF(AND($BI165="Y", Indicators!O165&lt;&gt;""), _xlfn.PERCENTRANK.EXC(Indicators!O$2:O$210, Indicators!O165)*100, "")</f>
        <v>1.5</v>
      </c>
      <c r="BL165" s="78">
        <f>IF(AND($BI165="Y", Indicators!P165&lt;&gt;""), _xlfn.PERCENTRANK.EXC(Indicators!P$2:P$210, Indicators!P165)*100, "")</f>
        <v>1.3</v>
      </c>
      <c r="BM165" s="78" t="str">
        <f>IF(AND($BI165="Y", Indicators!Q165&lt;&gt;""), _xlfn.PERCENTRANK.EXC(Indicators!Q$2:Q$210, Indicators!Q165)*100, "")</f>
        <v/>
      </c>
      <c r="BN165" s="78" t="str">
        <f>IF(AND($BI165="Y", Indicators!R165&lt;&gt;""), _xlfn.PERCENTRANK.EXC(Indicators!R$2:R$210, Indicators!R165)*100, "")</f>
        <v/>
      </c>
      <c r="BO165" s="78" t="str">
        <f>IF(AND($BI165="Y", Indicators!S165&lt;&gt;""), _xlfn.PERCENTRANK.EXC(Indicators!S$2:S$210, Indicators!S165)*100, "")</f>
        <v/>
      </c>
      <c r="BP165" s="78" t="str">
        <f>IF(AND($BI165="Y", Indicators!T165&lt;&gt;""), _xlfn.PERCENTRANK.EXC(Indicators!T$2:T$210, Indicators!T165)*100, "")</f>
        <v/>
      </c>
      <c r="BQ165" s="78" t="str">
        <f>IF(AND($BI165="Y", Indicators!U165&lt;&gt;""), _xlfn.PERCENTRANK.EXC(Indicators!U$2:U$210, Indicators!U165)*100, "")</f>
        <v/>
      </c>
      <c r="BR165" s="78">
        <f>IF(AND($BI165="Y", Indicators!V165&lt;&gt;""), _xlfn.PERCENTRANK.EXC(Indicators!V$2:V$210, Indicators!V165)*100, "")</f>
        <v>0.4</v>
      </c>
      <c r="BS165" s="81">
        <f t="shared" si="93"/>
        <v>3</v>
      </c>
      <c r="BT165" s="84" t="str">
        <f>IF(BI165="Y", IF(BS165&gt;=Parameters!C$13, "Y", "N"), "")</f>
        <v>Y</v>
      </c>
      <c r="BU165" s="29"/>
      <c r="BV165" s="33">
        <f>IF(BT165="Y", Indicators!X165, "")</f>
        <v>29.24</v>
      </c>
      <c r="BW165" s="47" t="str">
        <f>IF(BV165&lt;&gt;"", IF(BV165&gt;Parameters!C$14,"Y", "N"), "")</f>
        <v>Y</v>
      </c>
      <c r="BY165" s="72" t="str">
        <f>IF(Indicators!F165&lt;&gt;"", IF(Indicators!F165&lt;Parameters!F$18, "Y", "N"), "")</f>
        <v>Y</v>
      </c>
      <c r="BZ165" s="72" t="str">
        <f>IF(Indicators!G165&lt;&gt;"", IF(Indicators!G165&lt;Parameters!G$18, "Y", "N"), "")</f>
        <v>Y</v>
      </c>
      <c r="CA165" s="72" t="str">
        <f>IF(Indicators!H165&lt;&gt;"", IF(Indicators!H165&lt;Parameters!H$18, "Y", "N"), "")</f>
        <v/>
      </c>
      <c r="CB165" s="72" t="str">
        <f>IF(Indicators!I165&lt;&gt;"", IF(Indicators!I165&lt;Parameters!I$18, "Y", "N"), "")</f>
        <v/>
      </c>
      <c r="CC165" s="72" t="str">
        <f>IF(Indicators!J165&lt;&gt;"", IF(Indicators!J165&lt;Parameters!J$18, "Y", "N"), "")</f>
        <v/>
      </c>
      <c r="CD165" s="72" t="str">
        <f>IF(Indicators!K165&lt;&gt;"", IF(Indicators!K165&lt;Parameters!K$18, "Y", "N"), "")</f>
        <v/>
      </c>
      <c r="CE165" s="72" t="str">
        <f>IF(Indicators!L165&lt;&gt;"", IF(Indicators!L165&lt;Parameters!L$18, "Y", "N"), "")</f>
        <v/>
      </c>
      <c r="CF165" s="72" t="str">
        <f>IF(Indicators!M165&lt;&gt;"", IF(Indicators!M165&lt;Parameters!M$18, "Y", "N"), "")</f>
        <v>Y</v>
      </c>
      <c r="CG165" s="29" t="str">
        <f>IF(Indicators!Q165&lt;&gt;"", IF(Indicators!Q165&lt;Parameters!H$19, "Y", "N"), "")</f>
        <v/>
      </c>
      <c r="CH165" s="29">
        <f t="shared" si="94"/>
        <v>3</v>
      </c>
      <c r="CI165" s="47" t="str">
        <f>IF(AND(K165="No",R165="No"),IF(CH165&gt;=Parameters!C$18, "Y", "N"), "")</f>
        <v/>
      </c>
      <c r="CJ165" s="29"/>
      <c r="CK165" s="29" t="str">
        <f>IF(AND($CI165="Y", Indicators!O165&lt;&gt;""), IF(Indicators!O165&lt;Parameters!F$20, "Y", "N"),"")</f>
        <v/>
      </c>
      <c r="CL165" s="29" t="str">
        <f>IF(AND($CI165="Y", Indicators!P165&lt;&gt;""), IF(Indicators!P165&lt;Parameters!G$20, "Y", "N"),"")</f>
        <v/>
      </c>
      <c r="CM165" s="29" t="str">
        <f>IF(AND($CI165="Y", Indicators!Q165&lt;&gt;""), IF(Indicators!Q165&lt;Parameters!H$20, "Y", "N"),"")</f>
        <v/>
      </c>
      <c r="CN165" s="29" t="str">
        <f>IF(AND($CI165="Y", Indicators!R165&lt;&gt;""), IF(Indicators!R165&lt;Parameters!I$20, "Y", "N"),"")</f>
        <v/>
      </c>
      <c r="CO165" s="29" t="str">
        <f>IF(AND($CI165="Y", Indicators!S165&lt;&gt;""), IF(Indicators!S165&lt;Parameters!J$20, "Y", "N"),"")</f>
        <v/>
      </c>
      <c r="CP165" s="29" t="str">
        <f>IF(AND($CI165="Y", Indicators!T165&lt;&gt;""), IF(Indicators!T165&lt;Parameters!K$20, "Y", "N"),"")</f>
        <v/>
      </c>
      <c r="CQ165" s="29" t="str">
        <f>IF(AND($CI165="Y", Indicators!U165&lt;&gt;""), IF(Indicators!U165&lt;Parameters!L$20, "Y", "N"),"")</f>
        <v/>
      </c>
      <c r="CR165" s="29" t="str">
        <f>IF(AND($CI165="Y", Indicators!V165&lt;&gt;""), IF(Indicators!V165&lt;Parameters!M$20, "Y", "N"),"")</f>
        <v/>
      </c>
      <c r="CS165" s="81" t="str">
        <f t="shared" si="95"/>
        <v/>
      </c>
      <c r="CT165" s="84" t="str">
        <f>IF(CI165="Y", IF(CS165&gt;=Parameters!C$19, "Y", "N"), "")</f>
        <v/>
      </c>
      <c r="CU165" s="29" t="str">
        <f>IF($H165="Yes",#REF!, "")</f>
        <v/>
      </c>
      <c r="CV165" s="78" t="str">
        <f>IF(CT165="Y", Indicators!X165, "")</f>
        <v/>
      </c>
      <c r="CW165" s="34" t="str">
        <f>IF(CV165&lt;&gt;"",IF(CV165&gt;Parameters!C184,"Y","N"), "")</f>
        <v/>
      </c>
      <c r="CY165" s="33" t="str">
        <f>IF($K165="Yes", IF(Indicators!F165&lt;&gt;"", Indicators!F165, ""), "")</f>
        <v/>
      </c>
      <c r="CZ165" s="33" t="str">
        <f>IF($K165="Yes", IF(Indicators!G165&lt;&gt;"", Indicators!G165, ""), "")</f>
        <v/>
      </c>
      <c r="DA165" s="33" t="str">
        <f>IF($K165="Yes", IF(Indicators!H165&lt;&gt;"", Indicators!H165, ""), "")</f>
        <v/>
      </c>
      <c r="DB165" s="33" t="str">
        <f>IF($K165="Yes", IF(Indicators!I165&lt;&gt;"", Indicators!I165, ""), "")</f>
        <v/>
      </c>
      <c r="DC165" s="33" t="str">
        <f>IF($K165="Yes", IF(Indicators!J165&lt;&gt;"", Indicators!J165, ""), "")</f>
        <v/>
      </c>
      <c r="DD165" s="33" t="str">
        <f>IF($K165="Yes", IF(Indicators!K165&lt;&gt;"", Indicators!K165, ""), "")</f>
        <v/>
      </c>
      <c r="DE165" s="33" t="str">
        <f>IF($K165="Yes", IF(Indicators!L165&lt;&gt;"", Indicators!L165, ""), "")</f>
        <v/>
      </c>
      <c r="DF165" s="33" t="str">
        <f>IF($K165="Yes", IF(Indicators!M165&lt;&gt;"", Indicators!M165, ""), "")</f>
        <v/>
      </c>
      <c r="DH165" s="33" t="str">
        <f>IF($K165="Yes", IF(Indicators!W165&lt;&gt;"", Indicators!W165, ""), "")</f>
        <v/>
      </c>
      <c r="DJ165" s="33" t="str">
        <f>IF($K165="Yes", IF(Indicators!O165&lt;&gt;"", Indicators!O165, ""), "")</f>
        <v/>
      </c>
      <c r="DK165" s="33" t="str">
        <f>IF($K165="Yes", IF(Indicators!P165&lt;&gt;"", Indicators!P165, ""), "")</f>
        <v/>
      </c>
      <c r="DL165" s="33" t="str">
        <f>IF($K165="Yes", IF(Indicators!Q165&lt;&gt;"", Indicators!Q165, ""), "")</f>
        <v/>
      </c>
      <c r="DM165" s="33" t="str">
        <f>IF($K165="Yes", IF(Indicators!R165&lt;&gt;"", Indicators!R165, ""), "")</f>
        <v/>
      </c>
      <c r="DN165" s="33" t="str">
        <f>IF($K165="Yes", IF(Indicators!S165&lt;&gt;"", Indicators!S165, ""), "")</f>
        <v/>
      </c>
      <c r="DO165" s="33" t="str">
        <f>IF($K165="Yes", IF(Indicators!T165&lt;&gt;"", Indicators!T165, ""), "")</f>
        <v/>
      </c>
      <c r="DP165" s="33" t="str">
        <f>IF($K165="Yes", IF(Indicators!U165&lt;&gt;"", Indicators!U165, ""), "")</f>
        <v/>
      </c>
      <c r="DQ165" s="33" t="str">
        <f>IF($K165="Yes", IF(Indicators!V165&lt;&gt;"", Indicators!V165, ""), "")</f>
        <v/>
      </c>
      <c r="DS165" s="29" t="str">
        <f>IF($K165="Yes", IF(Indicators!X165&lt;&gt;"", Indicators!X165, ""), "")</f>
        <v/>
      </c>
    </row>
    <row r="166" spans="1:123" x14ac:dyDescent="0.25">
      <c r="A166" s="56" t="str">
        <f>Indicators!A166</f>
        <v>District1037</v>
      </c>
      <c r="B166" s="56" t="str">
        <f>Indicators!B166</f>
        <v>School 3</v>
      </c>
      <c r="C166" s="57" t="str">
        <f>Indicators!D166</f>
        <v>Yes</v>
      </c>
      <c r="D166" s="64">
        <f>IF(AK166="Y", IF(Parameters!B$5="Percentile", Identification!AJ166,Identification!AI166), "")</f>
        <v>45.081265999999999</v>
      </c>
      <c r="E166" s="64" t="str">
        <f>IF(AN166="Y", IF(Parameters!B$6="Percentile", AM166, AL166), "")</f>
        <v/>
      </c>
      <c r="F166" s="57" t="str">
        <f t="shared" si="64"/>
        <v>Y</v>
      </c>
      <c r="G166" s="64" t="str">
        <f>IF(AND(F166="Y", AS166="Y"), IF(Parameters!B$7="Percentile", AR166,AQ166), "")</f>
        <v/>
      </c>
      <c r="H166" s="57" t="str">
        <f t="shared" si="65"/>
        <v>N</v>
      </c>
      <c r="I166" s="64" t="str">
        <f>IF(AND(H166="Y", AW166="Y"), IF(Parameters!B$7="Percentile", AV166,AU166), "")</f>
        <v/>
      </c>
      <c r="J166" s="65" t="str">
        <f t="shared" si="66"/>
        <v/>
      </c>
      <c r="K166" s="57" t="str">
        <f t="shared" si="67"/>
        <v>No</v>
      </c>
      <c r="L166" s="87">
        <f t="shared" si="68"/>
        <v>4</v>
      </c>
      <c r="M166" s="57" t="str">
        <f>Identification!BI166</f>
        <v>Y</v>
      </c>
      <c r="N166" s="87" t="str">
        <f t="shared" si="69"/>
        <v/>
      </c>
      <c r="O166" s="88" t="str">
        <f t="shared" si="70"/>
        <v>N</v>
      </c>
      <c r="P166" s="57" t="str">
        <f t="shared" si="71"/>
        <v/>
      </c>
      <c r="Q166" s="57" t="str">
        <f t="shared" si="72"/>
        <v/>
      </c>
      <c r="R166" s="57" t="str">
        <f t="shared" si="73"/>
        <v>No</v>
      </c>
      <c r="S166" s="57" t="str">
        <f t="shared" si="74"/>
        <v/>
      </c>
      <c r="T166" s="57" t="str">
        <f t="shared" si="75"/>
        <v>N</v>
      </c>
      <c r="U166" s="57" t="str">
        <f t="shared" si="76"/>
        <v/>
      </c>
      <c r="V166" s="88" t="str">
        <f t="shared" si="77"/>
        <v/>
      </c>
      <c r="W166" s="57" t="str">
        <f t="shared" si="78"/>
        <v/>
      </c>
      <c r="X166" s="91" t="str">
        <f t="shared" si="79"/>
        <v/>
      </c>
      <c r="Y166" s="58" t="str">
        <f t="shared" si="80"/>
        <v>No</v>
      </c>
      <c r="AA166" s="29" t="str">
        <f t="shared" si="81"/>
        <v>No</v>
      </c>
      <c r="AB166" s="29" t="str">
        <f t="shared" si="82"/>
        <v>No</v>
      </c>
      <c r="AC166" s="29" t="str">
        <f t="shared" si="83"/>
        <v>No</v>
      </c>
      <c r="AE166" s="29" t="str">
        <f t="shared" si="84"/>
        <v/>
      </c>
      <c r="AF166" s="29" t="str">
        <f t="shared" si="85"/>
        <v/>
      </c>
      <c r="AG166" s="29" t="str">
        <f t="shared" si="86"/>
        <v/>
      </c>
      <c r="AI166" s="33">
        <f>IF(C166="Yes",IF(Indicators!E166&lt;&gt;"", Indicators!E166,""),"")</f>
        <v>45.081265999999999</v>
      </c>
      <c r="AJ166" s="33">
        <f t="shared" si="87"/>
        <v>51.7</v>
      </c>
      <c r="AK166" s="62" t="str">
        <f>IF(Parameters!B$5="Percentile", IF(AJ166&lt;Parameters!C$5, "Y", "N"), IF(AI166&lt;Parameters!C$5, "Y", "N"))</f>
        <v>Y</v>
      </c>
      <c r="AL166" s="33" t="str">
        <f>IF(C166="Yes", IF(Indicators!W166&lt;&gt;"", Indicators!W166, ""),"")</f>
        <v/>
      </c>
      <c r="AM166" s="33" t="str">
        <f t="shared" si="88"/>
        <v/>
      </c>
      <c r="AN166" s="33" t="str">
        <f>IF(AL166&lt;&gt;"", IF(Parameters!B$6="Percentile", IF(AM166&lt;Parameters!C$6, "Y", "N"), IF(AL166&lt;Parameters!C$6, "Y", "N")),"")</f>
        <v/>
      </c>
      <c r="AO166" s="47" t="str">
        <f t="shared" si="89"/>
        <v>Y</v>
      </c>
      <c r="AQ166" s="33">
        <f>IF(C166="Yes", IF(Indicators!N166&lt;&gt;"", Indicators!N166,""),"")</f>
        <v>107.1083172</v>
      </c>
      <c r="AR166" s="33">
        <f t="shared" si="90"/>
        <v>40.400000000000006</v>
      </c>
      <c r="AS166" s="48" t="str">
        <f>IF(Parameters!B$7="Percentile", IF(AR166&lt;Parameters!C$7, "Y", "N"), IF(AQ166&lt;Parameters!C$7, "Y", "N"))</f>
        <v>N</v>
      </c>
      <c r="AU166" s="33">
        <f>IF(C166="Yes", IF(Indicators!X166&lt;&gt;"", Indicators!X166,""),"")</f>
        <v>10.66</v>
      </c>
      <c r="AV166" s="33">
        <f t="shared" si="91"/>
        <v>73.2</v>
      </c>
      <c r="AW166" s="48" t="str">
        <f>IF(Parameters!B$8="Percentile", IF(AV166&lt;Parameters!C$8, "Y", "N"), IF(AU166&gt;Parameters!C$8, "Y", "N"))</f>
        <v>N</v>
      </c>
      <c r="AY166" s="71" t="str">
        <f>IF(Indicators!F166&lt;&gt;"", IF(Indicators!F166&lt;Parameters!F$5, "Y", "N"), "")</f>
        <v>Y</v>
      </c>
      <c r="AZ166" s="71" t="str">
        <f>IF(Indicators!G166&lt;&gt;"", IF(Indicators!G166&lt;Parameters!G$5, "Y", "N"), "")</f>
        <v>Y</v>
      </c>
      <c r="BA166" s="71" t="str">
        <f>IF(Indicators!H166&lt;&gt;"", IF(Indicators!H166&lt;Parameters!H$5, "Y", "N"), "")</f>
        <v>N</v>
      </c>
      <c r="BB166" s="71" t="str">
        <f>IF(Indicators!I166&lt;&gt;"", IF(Indicators!I166&lt;Parameters!I$5, "Y", "N"), "")</f>
        <v/>
      </c>
      <c r="BC166" s="71" t="str">
        <f>IF(Indicators!J166&lt;&gt;"", IF(Indicators!J166&lt;Parameters!J$5, "Y", "N"), "")</f>
        <v>N</v>
      </c>
      <c r="BD166" s="71" t="str">
        <f>IF(Indicators!K166&lt;&gt;"", IF(Indicators!K166&lt;Parameters!K$5, "Y", "N"), "")</f>
        <v>Y</v>
      </c>
      <c r="BE166" s="71" t="str">
        <f>IF(Indicators!L166&lt;&gt;"", IF(Indicators!L166&lt;Parameters!L$5, "Y", "N"), "")</f>
        <v/>
      </c>
      <c r="BF166" s="71" t="str">
        <f>IF(Indicators!M166&lt;&gt;"", IF(Indicators!M166&lt;Parameters!M$5, "Y", "N"), "")</f>
        <v>Y</v>
      </c>
      <c r="BG166" s="29" t="str">
        <f>IF(Indicators!Q166&lt;&gt;"", IF(Indicators!Q166&lt;Parameters!H$6, "Y", "N"), "")</f>
        <v>N</v>
      </c>
      <c r="BH166" s="29">
        <f t="shared" si="92"/>
        <v>4</v>
      </c>
      <c r="BI166" s="47" t="str">
        <f>IF(K166="No",IF(BH166&gt;=Parameters!C$12, "Y", "N"), "")</f>
        <v>Y</v>
      </c>
      <c r="BK166" s="78">
        <f>IF(AND($BI166="Y", Indicators!O166&lt;&gt;""), _xlfn.PERCENTRANK.EXC(Indicators!O$2:O$210, Indicators!O166)*100, "")</f>
        <v>44.2</v>
      </c>
      <c r="BL166" s="78">
        <f>IF(AND($BI166="Y", Indicators!P166&lt;&gt;""), _xlfn.PERCENTRANK.EXC(Indicators!P$2:P$210, Indicators!P166)*100, "")</f>
        <v>52.300000000000004</v>
      </c>
      <c r="BM166" s="78">
        <f>IF(AND($BI166="Y", Indicators!Q166&lt;&gt;""), _xlfn.PERCENTRANK.EXC(Indicators!Q$2:Q$210, Indicators!Q166)*100, "")</f>
        <v>94.399999999999991</v>
      </c>
      <c r="BN166" s="78" t="str">
        <f>IF(AND($BI166="Y", Indicators!R166&lt;&gt;""), _xlfn.PERCENTRANK.EXC(Indicators!R$2:R$210, Indicators!R166)*100, "")</f>
        <v/>
      </c>
      <c r="BO166" s="78">
        <f>IF(AND($BI166="Y", Indicators!S166&lt;&gt;""), _xlfn.PERCENTRANK.EXC(Indicators!S$2:S$210, Indicators!S166)*100, "")</f>
        <v>58.3</v>
      </c>
      <c r="BP166" s="78" t="str">
        <f>IF(AND($BI166="Y", Indicators!T166&lt;&gt;""), _xlfn.PERCENTRANK.EXC(Indicators!T$2:T$210, Indicators!T166)*100, "")</f>
        <v/>
      </c>
      <c r="BQ166" s="78" t="str">
        <f>IF(AND($BI166="Y", Indicators!U166&lt;&gt;""), _xlfn.PERCENTRANK.EXC(Indicators!U$2:U$210, Indicators!U166)*100, "")</f>
        <v/>
      </c>
      <c r="BR166" s="78">
        <f>IF(AND($BI166="Y", Indicators!V166&lt;&gt;""), _xlfn.PERCENTRANK.EXC(Indicators!V$2:V$210, Indicators!V166)*100, "")</f>
        <v>38.299999999999997</v>
      </c>
      <c r="BS166" s="81">
        <f t="shared" si="93"/>
        <v>0</v>
      </c>
      <c r="BT166" s="84" t="str">
        <f>IF(BI166="Y", IF(BS166&gt;=Parameters!C$13, "Y", "N"), "")</f>
        <v>N</v>
      </c>
      <c r="BU166" s="29"/>
      <c r="BV166" s="33" t="str">
        <f>IF(BT166="Y", Indicators!X166, "")</f>
        <v/>
      </c>
      <c r="BW166" s="47" t="str">
        <f>IF(BV166&lt;&gt;"", IF(BV166&gt;Parameters!C$14,"Y", "N"), "")</f>
        <v/>
      </c>
      <c r="BY166" s="72" t="str">
        <f>IF(Indicators!F166&lt;&gt;"", IF(Indicators!F166&lt;Parameters!F$18, "Y", "N"), "")</f>
        <v>N</v>
      </c>
      <c r="BZ166" s="72" t="str">
        <f>IF(Indicators!G166&lt;&gt;"", IF(Indicators!G166&lt;Parameters!G$18, "Y", "N"), "")</f>
        <v>Y</v>
      </c>
      <c r="CA166" s="72" t="str">
        <f>IF(Indicators!H166&lt;&gt;"", IF(Indicators!H166&lt;Parameters!H$18, "Y", "N"), "")</f>
        <v>N</v>
      </c>
      <c r="CB166" s="72" t="str">
        <f>IF(Indicators!I166&lt;&gt;"", IF(Indicators!I166&lt;Parameters!I$18, "Y", "N"), "")</f>
        <v/>
      </c>
      <c r="CC166" s="72" t="str">
        <f>IF(Indicators!J166&lt;&gt;"", IF(Indicators!J166&lt;Parameters!J$18, "Y", "N"), "")</f>
        <v>N</v>
      </c>
      <c r="CD166" s="72" t="str">
        <f>IF(Indicators!K166&lt;&gt;"", IF(Indicators!K166&lt;Parameters!K$18, "Y", "N"), "")</f>
        <v>N</v>
      </c>
      <c r="CE166" s="72" t="str">
        <f>IF(Indicators!L166&lt;&gt;"", IF(Indicators!L166&lt;Parameters!L$18, "Y", "N"), "")</f>
        <v/>
      </c>
      <c r="CF166" s="72" t="str">
        <f>IF(Indicators!M166&lt;&gt;"", IF(Indicators!M166&lt;Parameters!M$18, "Y", "N"), "")</f>
        <v>N</v>
      </c>
      <c r="CG166" s="29" t="str">
        <f>IF(Indicators!Q166&lt;&gt;"", IF(Indicators!Q166&lt;Parameters!H$19, "Y", "N"), "")</f>
        <v>N</v>
      </c>
      <c r="CH166" s="29">
        <f t="shared" si="94"/>
        <v>1</v>
      </c>
      <c r="CI166" s="47" t="str">
        <f>IF(AND(K166="No",R166="No"),IF(CH166&gt;=Parameters!C$18, "Y", "N"), "")</f>
        <v>N</v>
      </c>
      <c r="CJ166" s="29"/>
      <c r="CK166" s="29" t="str">
        <f>IF(AND($CI166="Y", Indicators!O166&lt;&gt;""), IF(Indicators!O166&lt;Parameters!F$20, "Y", "N"),"")</f>
        <v/>
      </c>
      <c r="CL166" s="29" t="str">
        <f>IF(AND($CI166="Y", Indicators!P166&lt;&gt;""), IF(Indicators!P166&lt;Parameters!G$20, "Y", "N"),"")</f>
        <v/>
      </c>
      <c r="CM166" s="29" t="str">
        <f>IF(AND($CI166="Y", Indicators!Q166&lt;&gt;""), IF(Indicators!Q166&lt;Parameters!H$20, "Y", "N"),"")</f>
        <v/>
      </c>
      <c r="CN166" s="29" t="str">
        <f>IF(AND($CI166="Y", Indicators!R166&lt;&gt;""), IF(Indicators!R166&lt;Parameters!I$20, "Y", "N"),"")</f>
        <v/>
      </c>
      <c r="CO166" s="29" t="str">
        <f>IF(AND($CI166="Y", Indicators!S166&lt;&gt;""), IF(Indicators!S166&lt;Parameters!J$20, "Y", "N"),"")</f>
        <v/>
      </c>
      <c r="CP166" s="29" t="str">
        <f>IF(AND($CI166="Y", Indicators!T166&lt;&gt;""), IF(Indicators!T166&lt;Parameters!K$20, "Y", "N"),"")</f>
        <v/>
      </c>
      <c r="CQ166" s="29" t="str">
        <f>IF(AND($CI166="Y", Indicators!U166&lt;&gt;""), IF(Indicators!U166&lt;Parameters!L$20, "Y", "N"),"")</f>
        <v/>
      </c>
      <c r="CR166" s="29" t="str">
        <f>IF(AND($CI166="Y", Indicators!V166&lt;&gt;""), IF(Indicators!V166&lt;Parameters!M$20, "Y", "N"),"")</f>
        <v/>
      </c>
      <c r="CS166" s="81" t="str">
        <f t="shared" si="95"/>
        <v/>
      </c>
      <c r="CT166" s="84" t="str">
        <f>IF(CI166="Y", IF(CS166&gt;=Parameters!C$19, "Y", "N"), "")</f>
        <v/>
      </c>
      <c r="CU166" s="29" t="str">
        <f>IF($H166="Yes",#REF!, "")</f>
        <v/>
      </c>
      <c r="CV166" s="78" t="str">
        <f>IF(CT166="Y", Indicators!X166, "")</f>
        <v/>
      </c>
      <c r="CW166" s="34" t="str">
        <f>IF(CV166&lt;&gt;"",IF(CV166&gt;Parameters!C185,"Y","N"), "")</f>
        <v/>
      </c>
      <c r="CY166" s="33" t="str">
        <f>IF($K166="Yes", IF(Indicators!F166&lt;&gt;"", Indicators!F166, ""), "")</f>
        <v/>
      </c>
      <c r="CZ166" s="33" t="str">
        <f>IF($K166="Yes", IF(Indicators!G166&lt;&gt;"", Indicators!G166, ""), "")</f>
        <v/>
      </c>
      <c r="DA166" s="33" t="str">
        <f>IF($K166="Yes", IF(Indicators!H166&lt;&gt;"", Indicators!H166, ""), "")</f>
        <v/>
      </c>
      <c r="DB166" s="33" t="str">
        <f>IF($K166="Yes", IF(Indicators!I166&lt;&gt;"", Indicators!I166, ""), "")</f>
        <v/>
      </c>
      <c r="DC166" s="33" t="str">
        <f>IF($K166="Yes", IF(Indicators!J166&lt;&gt;"", Indicators!J166, ""), "")</f>
        <v/>
      </c>
      <c r="DD166" s="33" t="str">
        <f>IF($K166="Yes", IF(Indicators!K166&lt;&gt;"", Indicators!K166, ""), "")</f>
        <v/>
      </c>
      <c r="DE166" s="33" t="str">
        <f>IF($K166="Yes", IF(Indicators!L166&lt;&gt;"", Indicators!L166, ""), "")</f>
        <v/>
      </c>
      <c r="DF166" s="33" t="str">
        <f>IF($K166="Yes", IF(Indicators!M166&lt;&gt;"", Indicators!M166, ""), "")</f>
        <v/>
      </c>
      <c r="DH166" s="33" t="str">
        <f>IF($K166="Yes", IF(Indicators!W166&lt;&gt;"", Indicators!W166, ""), "")</f>
        <v/>
      </c>
      <c r="DJ166" s="33" t="str">
        <f>IF($K166="Yes", IF(Indicators!O166&lt;&gt;"", Indicators!O166, ""), "")</f>
        <v/>
      </c>
      <c r="DK166" s="33" t="str">
        <f>IF($K166="Yes", IF(Indicators!P166&lt;&gt;"", Indicators!P166, ""), "")</f>
        <v/>
      </c>
      <c r="DL166" s="33" t="str">
        <f>IF($K166="Yes", IF(Indicators!Q166&lt;&gt;"", Indicators!Q166, ""), "")</f>
        <v/>
      </c>
      <c r="DM166" s="33" t="str">
        <f>IF($K166="Yes", IF(Indicators!R166&lt;&gt;"", Indicators!R166, ""), "")</f>
        <v/>
      </c>
      <c r="DN166" s="33" t="str">
        <f>IF($K166="Yes", IF(Indicators!S166&lt;&gt;"", Indicators!S166, ""), "")</f>
        <v/>
      </c>
      <c r="DO166" s="33" t="str">
        <f>IF($K166="Yes", IF(Indicators!T166&lt;&gt;"", Indicators!T166, ""), "")</f>
        <v/>
      </c>
      <c r="DP166" s="33" t="str">
        <f>IF($K166="Yes", IF(Indicators!U166&lt;&gt;"", Indicators!U166, ""), "")</f>
        <v/>
      </c>
      <c r="DQ166" s="33" t="str">
        <f>IF($K166="Yes", IF(Indicators!V166&lt;&gt;"", Indicators!V166, ""), "")</f>
        <v/>
      </c>
      <c r="DS166" s="29" t="str">
        <f>IF($K166="Yes", IF(Indicators!X166&lt;&gt;"", Indicators!X166, ""), "")</f>
        <v/>
      </c>
    </row>
    <row r="167" spans="1:123" x14ac:dyDescent="0.25">
      <c r="A167" s="56" t="str">
        <f>Indicators!A167</f>
        <v>District1037</v>
      </c>
      <c r="B167" s="56" t="str">
        <f>Indicators!B167</f>
        <v>School 4</v>
      </c>
      <c r="C167" s="57" t="str">
        <f>Indicators!D167</f>
        <v>Yes</v>
      </c>
      <c r="D167" s="64" t="str">
        <f>IF(AK167="Y", IF(Parameters!B$5="Percentile", Identification!AJ167,Identification!AI167), "")</f>
        <v/>
      </c>
      <c r="E167" s="64" t="str">
        <f>IF(AN167="Y", IF(Parameters!B$6="Percentile", AM167, AL167), "")</f>
        <v/>
      </c>
      <c r="F167" s="57" t="str">
        <f t="shared" si="64"/>
        <v>N</v>
      </c>
      <c r="G167" s="64" t="str">
        <f>IF(AND(F167="Y", AS167="Y"), IF(Parameters!B$7="Percentile", AR167,AQ167), "")</f>
        <v/>
      </c>
      <c r="H167" s="57" t="str">
        <f t="shared" si="65"/>
        <v/>
      </c>
      <c r="I167" s="64" t="str">
        <f>IF(AND(H167="Y", AW167="Y"), IF(Parameters!B$7="Percentile", AV167,AU167), "")</f>
        <v/>
      </c>
      <c r="J167" s="65" t="str">
        <f t="shared" si="66"/>
        <v/>
      </c>
      <c r="K167" s="57" t="str">
        <f t="shared" si="67"/>
        <v>No</v>
      </c>
      <c r="L167" s="87">
        <f t="shared" si="68"/>
        <v>2</v>
      </c>
      <c r="M167" s="57" t="str">
        <f>Identification!BI167</f>
        <v>Y</v>
      </c>
      <c r="N167" s="87" t="str">
        <f t="shared" si="69"/>
        <v/>
      </c>
      <c r="O167" s="88" t="str">
        <f t="shared" si="70"/>
        <v>N</v>
      </c>
      <c r="P167" s="57" t="str">
        <f t="shared" si="71"/>
        <v/>
      </c>
      <c r="Q167" s="57" t="str">
        <f t="shared" si="72"/>
        <v/>
      </c>
      <c r="R167" s="57" t="str">
        <f t="shared" si="73"/>
        <v>No</v>
      </c>
      <c r="S167" s="57" t="str">
        <f t="shared" si="74"/>
        <v/>
      </c>
      <c r="T167" s="57" t="str">
        <f t="shared" si="75"/>
        <v>N</v>
      </c>
      <c r="U167" s="57" t="str">
        <f t="shared" si="76"/>
        <v/>
      </c>
      <c r="V167" s="88" t="str">
        <f t="shared" si="77"/>
        <v/>
      </c>
      <c r="W167" s="57" t="str">
        <f t="shared" si="78"/>
        <v/>
      </c>
      <c r="X167" s="91" t="str">
        <f t="shared" si="79"/>
        <v/>
      </c>
      <c r="Y167" s="58" t="str">
        <f t="shared" si="80"/>
        <v>No</v>
      </c>
      <c r="AA167" s="29" t="str">
        <f t="shared" si="81"/>
        <v>No</v>
      </c>
      <c r="AB167" s="29" t="str">
        <f t="shared" si="82"/>
        <v>No</v>
      </c>
      <c r="AC167" s="29" t="str">
        <f t="shared" si="83"/>
        <v>No</v>
      </c>
      <c r="AE167" s="29" t="str">
        <f t="shared" si="84"/>
        <v/>
      </c>
      <c r="AF167" s="29" t="str">
        <f t="shared" si="85"/>
        <v/>
      </c>
      <c r="AG167" s="29" t="str">
        <f t="shared" si="86"/>
        <v/>
      </c>
      <c r="AI167" s="33">
        <f>IF(C167="Yes",IF(Indicators!E167&lt;&gt;"", Indicators!E167,""),"")</f>
        <v>53.508771899999999</v>
      </c>
      <c r="AJ167" s="33">
        <f t="shared" si="87"/>
        <v>74.8</v>
      </c>
      <c r="AK167" s="62" t="str">
        <f>IF(Parameters!B$5="Percentile", IF(AJ167&lt;Parameters!C$5, "Y", "N"), IF(AI167&lt;Parameters!C$5, "Y", "N"))</f>
        <v>N</v>
      </c>
      <c r="AL167" s="33" t="str">
        <f>IF(C167="Yes", IF(Indicators!W167&lt;&gt;"", Indicators!W167, ""),"")</f>
        <v/>
      </c>
      <c r="AM167" s="33" t="str">
        <f t="shared" si="88"/>
        <v/>
      </c>
      <c r="AN167" s="33" t="str">
        <f>IF(AL167&lt;&gt;"", IF(Parameters!B$6="Percentile", IF(AM167&lt;Parameters!C$6, "Y", "N"), IF(AL167&lt;Parameters!C$6, "Y", "N")),"")</f>
        <v/>
      </c>
      <c r="AO167" s="47" t="str">
        <f t="shared" si="89"/>
        <v>N</v>
      </c>
      <c r="AQ167" s="33">
        <f>IF(C167="Yes", IF(Indicators!N167&lt;&gt;"", Indicators!N167,""),"")</f>
        <v>118.2051282</v>
      </c>
      <c r="AR167" s="33">
        <f t="shared" si="90"/>
        <v>69.8</v>
      </c>
      <c r="AS167" s="48" t="str">
        <f>IF(Parameters!B$7="Percentile", IF(AR167&lt;Parameters!C$7, "Y", "N"), IF(AQ167&lt;Parameters!C$7, "Y", "N"))</f>
        <v>N</v>
      </c>
      <c r="AU167" s="33">
        <f>IF(C167="Yes", IF(Indicators!X167&lt;&gt;"", Indicators!X167,""),"")</f>
        <v>9.3000000000000007</v>
      </c>
      <c r="AV167" s="33">
        <f t="shared" si="91"/>
        <v>83.3</v>
      </c>
      <c r="AW167" s="48" t="str">
        <f>IF(Parameters!B$8="Percentile", IF(AV167&lt;Parameters!C$8, "Y", "N"), IF(AU167&gt;Parameters!C$8, "Y", "N"))</f>
        <v>N</v>
      </c>
      <c r="AY167" s="71" t="str">
        <f>IF(Indicators!F167&lt;&gt;"", IF(Indicators!F167&lt;Parameters!F$5, "Y", "N"), "")</f>
        <v>Y</v>
      </c>
      <c r="AZ167" s="71" t="str">
        <f>IF(Indicators!G167&lt;&gt;"", IF(Indicators!G167&lt;Parameters!G$5, "Y", "N"), "")</f>
        <v>N</v>
      </c>
      <c r="BA167" s="71" t="str">
        <f>IF(Indicators!H167&lt;&gt;"", IF(Indicators!H167&lt;Parameters!H$5, "Y", "N"), "")</f>
        <v/>
      </c>
      <c r="BB167" s="71" t="str">
        <f>IF(Indicators!I167&lt;&gt;"", IF(Indicators!I167&lt;Parameters!I$5, "Y", "N"), "")</f>
        <v/>
      </c>
      <c r="BC167" s="71" t="str">
        <f>IF(Indicators!J167&lt;&gt;"", IF(Indicators!J167&lt;Parameters!J$5, "Y", "N"), "")</f>
        <v/>
      </c>
      <c r="BD167" s="71" t="str">
        <f>IF(Indicators!K167&lt;&gt;"", IF(Indicators!K167&lt;Parameters!K$5, "Y", "N"), "")</f>
        <v/>
      </c>
      <c r="BE167" s="71" t="str">
        <f>IF(Indicators!L167&lt;&gt;"", IF(Indicators!L167&lt;Parameters!L$5, "Y", "N"), "")</f>
        <v/>
      </c>
      <c r="BF167" s="71" t="str">
        <f>IF(Indicators!M167&lt;&gt;"", IF(Indicators!M167&lt;Parameters!M$5, "Y", "N"), "")</f>
        <v>Y</v>
      </c>
      <c r="BG167" s="29" t="str">
        <f>IF(Indicators!Q167&lt;&gt;"", IF(Indicators!Q167&lt;Parameters!H$6, "Y", "N"), "")</f>
        <v/>
      </c>
      <c r="BH167" s="29">
        <f t="shared" si="92"/>
        <v>2</v>
      </c>
      <c r="BI167" s="47" t="str">
        <f>IF(K167="No",IF(BH167&gt;=Parameters!C$12, "Y", "N"), "")</f>
        <v>Y</v>
      </c>
      <c r="BK167" s="78">
        <f>IF(AND($BI167="Y", Indicators!O167&lt;&gt;""), _xlfn.PERCENTRANK.EXC(Indicators!O$2:O$210, Indicators!O167)*100, "")</f>
        <v>54.6</v>
      </c>
      <c r="BL167" s="78">
        <f>IF(AND($BI167="Y", Indicators!P167&lt;&gt;""), _xlfn.PERCENTRANK.EXC(Indicators!P$2:P$210, Indicators!P167)*100, "")</f>
        <v>73.8</v>
      </c>
      <c r="BM167" s="78" t="str">
        <f>IF(AND($BI167="Y", Indicators!Q167&lt;&gt;""), _xlfn.PERCENTRANK.EXC(Indicators!Q$2:Q$210, Indicators!Q167)*100, "")</f>
        <v/>
      </c>
      <c r="BN167" s="78" t="str">
        <f>IF(AND($BI167="Y", Indicators!R167&lt;&gt;""), _xlfn.PERCENTRANK.EXC(Indicators!R$2:R$210, Indicators!R167)*100, "")</f>
        <v/>
      </c>
      <c r="BO167" s="78" t="str">
        <f>IF(AND($BI167="Y", Indicators!S167&lt;&gt;""), _xlfn.PERCENTRANK.EXC(Indicators!S$2:S$210, Indicators!S167)*100, "")</f>
        <v/>
      </c>
      <c r="BP167" s="78" t="str">
        <f>IF(AND($BI167="Y", Indicators!T167&lt;&gt;""), _xlfn.PERCENTRANK.EXC(Indicators!T$2:T$210, Indicators!T167)*100, "")</f>
        <v/>
      </c>
      <c r="BQ167" s="78" t="str">
        <f>IF(AND($BI167="Y", Indicators!U167&lt;&gt;""), _xlfn.PERCENTRANK.EXC(Indicators!U$2:U$210, Indicators!U167)*100, "")</f>
        <v/>
      </c>
      <c r="BR167" s="78">
        <f>IF(AND($BI167="Y", Indicators!V167&lt;&gt;""), _xlfn.PERCENTRANK.EXC(Indicators!V$2:V$210, Indicators!V167)*100, "")</f>
        <v>61.1</v>
      </c>
      <c r="BS167" s="81">
        <f t="shared" si="93"/>
        <v>0</v>
      </c>
      <c r="BT167" s="84" t="str">
        <f>IF(BI167="Y", IF(BS167&gt;=Parameters!C$13, "Y", "N"), "")</f>
        <v>N</v>
      </c>
      <c r="BU167" s="29"/>
      <c r="BV167" s="33" t="str">
        <f>IF(BT167="Y", Indicators!X167, "")</f>
        <v/>
      </c>
      <c r="BW167" s="47" t="str">
        <f>IF(BV167&lt;&gt;"", IF(BV167&gt;Parameters!C$14,"Y", "N"), "")</f>
        <v/>
      </c>
      <c r="BY167" s="72" t="str">
        <f>IF(Indicators!F167&lt;&gt;"", IF(Indicators!F167&lt;Parameters!F$18, "Y", "N"), "")</f>
        <v>N</v>
      </c>
      <c r="BZ167" s="72" t="str">
        <f>IF(Indicators!G167&lt;&gt;"", IF(Indicators!G167&lt;Parameters!G$18, "Y", "N"), "")</f>
        <v>N</v>
      </c>
      <c r="CA167" s="72" t="str">
        <f>IF(Indicators!H167&lt;&gt;"", IF(Indicators!H167&lt;Parameters!H$18, "Y", "N"), "")</f>
        <v/>
      </c>
      <c r="CB167" s="72" t="str">
        <f>IF(Indicators!I167&lt;&gt;"", IF(Indicators!I167&lt;Parameters!I$18, "Y", "N"), "")</f>
        <v/>
      </c>
      <c r="CC167" s="72" t="str">
        <f>IF(Indicators!J167&lt;&gt;"", IF(Indicators!J167&lt;Parameters!J$18, "Y", "N"), "")</f>
        <v/>
      </c>
      <c r="CD167" s="72" t="str">
        <f>IF(Indicators!K167&lt;&gt;"", IF(Indicators!K167&lt;Parameters!K$18, "Y", "N"), "")</f>
        <v/>
      </c>
      <c r="CE167" s="72" t="str">
        <f>IF(Indicators!L167&lt;&gt;"", IF(Indicators!L167&lt;Parameters!L$18, "Y", "N"), "")</f>
        <v/>
      </c>
      <c r="CF167" s="72" t="str">
        <f>IF(Indicators!M167&lt;&gt;"", IF(Indicators!M167&lt;Parameters!M$18, "Y", "N"), "")</f>
        <v>N</v>
      </c>
      <c r="CG167" s="29" t="str">
        <f>IF(Indicators!Q167&lt;&gt;"", IF(Indicators!Q167&lt;Parameters!H$19, "Y", "N"), "")</f>
        <v/>
      </c>
      <c r="CH167" s="29">
        <f t="shared" si="94"/>
        <v>0</v>
      </c>
      <c r="CI167" s="47" t="str">
        <f>IF(AND(K167="No",R167="No"),IF(CH167&gt;=Parameters!C$18, "Y", "N"), "")</f>
        <v>N</v>
      </c>
      <c r="CJ167" s="29"/>
      <c r="CK167" s="29" t="str">
        <f>IF(AND($CI167="Y", Indicators!O167&lt;&gt;""), IF(Indicators!O167&lt;Parameters!F$20, "Y", "N"),"")</f>
        <v/>
      </c>
      <c r="CL167" s="29" t="str">
        <f>IF(AND($CI167="Y", Indicators!P167&lt;&gt;""), IF(Indicators!P167&lt;Parameters!G$20, "Y", "N"),"")</f>
        <v/>
      </c>
      <c r="CM167" s="29" t="str">
        <f>IF(AND($CI167="Y", Indicators!Q167&lt;&gt;""), IF(Indicators!Q167&lt;Parameters!H$20, "Y", "N"),"")</f>
        <v/>
      </c>
      <c r="CN167" s="29" t="str">
        <f>IF(AND($CI167="Y", Indicators!R167&lt;&gt;""), IF(Indicators!R167&lt;Parameters!I$20, "Y", "N"),"")</f>
        <v/>
      </c>
      <c r="CO167" s="29" t="str">
        <f>IF(AND($CI167="Y", Indicators!S167&lt;&gt;""), IF(Indicators!S167&lt;Parameters!J$20, "Y", "N"),"")</f>
        <v/>
      </c>
      <c r="CP167" s="29" t="str">
        <f>IF(AND($CI167="Y", Indicators!T167&lt;&gt;""), IF(Indicators!T167&lt;Parameters!K$20, "Y", "N"),"")</f>
        <v/>
      </c>
      <c r="CQ167" s="29" t="str">
        <f>IF(AND($CI167="Y", Indicators!U167&lt;&gt;""), IF(Indicators!U167&lt;Parameters!L$20, "Y", "N"),"")</f>
        <v/>
      </c>
      <c r="CR167" s="29" t="str">
        <f>IF(AND($CI167="Y", Indicators!V167&lt;&gt;""), IF(Indicators!V167&lt;Parameters!M$20, "Y", "N"),"")</f>
        <v/>
      </c>
      <c r="CS167" s="81" t="str">
        <f t="shared" si="95"/>
        <v/>
      </c>
      <c r="CT167" s="84" t="str">
        <f>IF(CI167="Y", IF(CS167&gt;=Parameters!C$19, "Y", "N"), "")</f>
        <v/>
      </c>
      <c r="CU167" s="29" t="str">
        <f>IF($H167="Yes",#REF!, "")</f>
        <v/>
      </c>
      <c r="CV167" s="78" t="str">
        <f>IF(CT167="Y", Indicators!X167, "")</f>
        <v/>
      </c>
      <c r="CW167" s="34" t="str">
        <f>IF(CV167&lt;&gt;"",IF(CV167&gt;Parameters!C186,"Y","N"), "")</f>
        <v/>
      </c>
      <c r="CY167" s="33" t="str">
        <f>IF($K167="Yes", IF(Indicators!F167&lt;&gt;"", Indicators!F167, ""), "")</f>
        <v/>
      </c>
      <c r="CZ167" s="33" t="str">
        <f>IF($K167="Yes", IF(Indicators!G167&lt;&gt;"", Indicators!G167, ""), "")</f>
        <v/>
      </c>
      <c r="DA167" s="33" t="str">
        <f>IF($K167="Yes", IF(Indicators!H167&lt;&gt;"", Indicators!H167, ""), "")</f>
        <v/>
      </c>
      <c r="DB167" s="33" t="str">
        <f>IF($K167="Yes", IF(Indicators!I167&lt;&gt;"", Indicators!I167, ""), "")</f>
        <v/>
      </c>
      <c r="DC167" s="33" t="str">
        <f>IF($K167="Yes", IF(Indicators!J167&lt;&gt;"", Indicators!J167, ""), "")</f>
        <v/>
      </c>
      <c r="DD167" s="33" t="str">
        <f>IF($K167="Yes", IF(Indicators!K167&lt;&gt;"", Indicators!K167, ""), "")</f>
        <v/>
      </c>
      <c r="DE167" s="33" t="str">
        <f>IF($K167="Yes", IF(Indicators!L167&lt;&gt;"", Indicators!L167, ""), "")</f>
        <v/>
      </c>
      <c r="DF167" s="33" t="str">
        <f>IF($K167="Yes", IF(Indicators!M167&lt;&gt;"", Indicators!M167, ""), "")</f>
        <v/>
      </c>
      <c r="DH167" s="33" t="str">
        <f>IF($K167="Yes", IF(Indicators!W167&lt;&gt;"", Indicators!W167, ""), "")</f>
        <v/>
      </c>
      <c r="DJ167" s="33" t="str">
        <f>IF($K167="Yes", IF(Indicators!O167&lt;&gt;"", Indicators!O167, ""), "")</f>
        <v/>
      </c>
      <c r="DK167" s="33" t="str">
        <f>IF($K167="Yes", IF(Indicators!P167&lt;&gt;"", Indicators!P167, ""), "")</f>
        <v/>
      </c>
      <c r="DL167" s="33" t="str">
        <f>IF($K167="Yes", IF(Indicators!Q167&lt;&gt;"", Indicators!Q167, ""), "")</f>
        <v/>
      </c>
      <c r="DM167" s="33" t="str">
        <f>IF($K167="Yes", IF(Indicators!R167&lt;&gt;"", Indicators!R167, ""), "")</f>
        <v/>
      </c>
      <c r="DN167" s="33" t="str">
        <f>IF($K167="Yes", IF(Indicators!S167&lt;&gt;"", Indicators!S167, ""), "")</f>
        <v/>
      </c>
      <c r="DO167" s="33" t="str">
        <f>IF($K167="Yes", IF(Indicators!T167&lt;&gt;"", Indicators!T167, ""), "")</f>
        <v/>
      </c>
      <c r="DP167" s="33" t="str">
        <f>IF($K167="Yes", IF(Indicators!U167&lt;&gt;"", Indicators!U167, ""), "")</f>
        <v/>
      </c>
      <c r="DQ167" s="33" t="str">
        <f>IF($K167="Yes", IF(Indicators!V167&lt;&gt;"", Indicators!V167, ""), "")</f>
        <v/>
      </c>
      <c r="DS167" s="29" t="str">
        <f>IF($K167="Yes", IF(Indicators!X167&lt;&gt;"", Indicators!X167, ""), "")</f>
        <v/>
      </c>
    </row>
    <row r="168" spans="1:123" x14ac:dyDescent="0.25">
      <c r="A168" s="56" t="str">
        <f>Indicators!A168</f>
        <v>District1037</v>
      </c>
      <c r="B168" s="56" t="str">
        <f>Indicators!B168</f>
        <v>School 5</v>
      </c>
      <c r="C168" s="57" t="str">
        <f>Indicators!D168</f>
        <v>Yes</v>
      </c>
      <c r="D168" s="64">
        <f>IF(AK168="Y", IF(Parameters!B$5="Percentile", Identification!AJ168,Identification!AI168), "")</f>
        <v>28.395061699999999</v>
      </c>
      <c r="E168" s="64" t="str">
        <f>IF(AN168="Y", IF(Parameters!B$6="Percentile", AM168, AL168), "")</f>
        <v/>
      </c>
      <c r="F168" s="57" t="str">
        <f t="shared" si="64"/>
        <v>Y</v>
      </c>
      <c r="G168" s="64">
        <f>IF(AND(F168="Y", AS168="Y"), IF(Parameters!B$7="Percentile", AR168,AQ168), "")</f>
        <v>13</v>
      </c>
      <c r="H168" s="57" t="str">
        <f t="shared" si="65"/>
        <v>Y</v>
      </c>
      <c r="I168" s="64" t="str">
        <f>IF(AND(H168="Y", AW168="Y"), IF(Parameters!B$7="Percentile", AV168,AU168), "")</f>
        <v/>
      </c>
      <c r="J168" s="65" t="str">
        <f t="shared" si="66"/>
        <v>N</v>
      </c>
      <c r="K168" s="57" t="str">
        <f t="shared" si="67"/>
        <v>No</v>
      </c>
      <c r="L168" s="87">
        <f t="shared" si="68"/>
        <v>3</v>
      </c>
      <c r="M168" s="57" t="str">
        <f>Identification!BI168</f>
        <v>Y</v>
      </c>
      <c r="N168" s="87">
        <f t="shared" si="69"/>
        <v>2</v>
      </c>
      <c r="O168" s="88" t="str">
        <f t="shared" si="70"/>
        <v>Y</v>
      </c>
      <c r="P168" s="57">
        <f t="shared" si="71"/>
        <v>12.57</v>
      </c>
      <c r="Q168" s="57" t="str">
        <f t="shared" si="72"/>
        <v>Y</v>
      </c>
      <c r="R168" s="57" t="str">
        <f t="shared" si="73"/>
        <v>Yes</v>
      </c>
      <c r="S168" s="57" t="str">
        <f t="shared" si="74"/>
        <v/>
      </c>
      <c r="T168" s="57" t="str">
        <f t="shared" si="75"/>
        <v/>
      </c>
      <c r="U168" s="57" t="str">
        <f t="shared" si="76"/>
        <v/>
      </c>
      <c r="V168" s="88" t="str">
        <f t="shared" si="77"/>
        <v/>
      </c>
      <c r="W168" s="57" t="str">
        <f t="shared" si="78"/>
        <v/>
      </c>
      <c r="X168" s="91" t="str">
        <f t="shared" si="79"/>
        <v/>
      </c>
      <c r="Y168" s="58" t="str">
        <f t="shared" si="80"/>
        <v>No</v>
      </c>
      <c r="AA168" s="29" t="str">
        <f t="shared" si="81"/>
        <v>No</v>
      </c>
      <c r="AB168" s="29" t="str">
        <f t="shared" si="82"/>
        <v>Yes</v>
      </c>
      <c r="AC168" s="29" t="str">
        <f t="shared" si="83"/>
        <v>No</v>
      </c>
      <c r="AE168" s="29" t="str">
        <f t="shared" si="84"/>
        <v/>
      </c>
      <c r="AF168" s="29" t="str">
        <f t="shared" si="85"/>
        <v/>
      </c>
      <c r="AG168" s="29" t="str">
        <f t="shared" si="86"/>
        <v/>
      </c>
      <c r="AI168" s="33">
        <f>IF(C168="Yes",IF(Indicators!E168&lt;&gt;"", Indicators!E168,""),"")</f>
        <v>28.395061699999999</v>
      </c>
      <c r="AJ168" s="33">
        <f t="shared" si="87"/>
        <v>8.7999999999999989</v>
      </c>
      <c r="AK168" s="62" t="str">
        <f>IF(Parameters!B$5="Percentile", IF(AJ168&lt;Parameters!C$5, "Y", "N"), IF(AI168&lt;Parameters!C$5, "Y", "N"))</f>
        <v>Y</v>
      </c>
      <c r="AL168" s="33" t="str">
        <f>IF(C168="Yes", IF(Indicators!W168&lt;&gt;"", Indicators!W168, ""),"")</f>
        <v/>
      </c>
      <c r="AM168" s="33" t="str">
        <f t="shared" si="88"/>
        <v/>
      </c>
      <c r="AN168" s="33" t="str">
        <f>IF(AL168&lt;&gt;"", IF(Parameters!B$6="Percentile", IF(AM168&lt;Parameters!C$6, "Y", "N"), IF(AL168&lt;Parameters!C$6, "Y", "N")),"")</f>
        <v/>
      </c>
      <c r="AO168" s="47" t="str">
        <f t="shared" si="89"/>
        <v>Y</v>
      </c>
      <c r="AQ168" s="33">
        <f>IF(C168="Yes", IF(Indicators!N168&lt;&gt;"", Indicators!N168,""),"")</f>
        <v>93.206521699999996</v>
      </c>
      <c r="AR168" s="33">
        <f t="shared" si="90"/>
        <v>13</v>
      </c>
      <c r="AS168" s="48" t="str">
        <f>IF(Parameters!B$7="Percentile", IF(AR168&lt;Parameters!C$7, "Y", "N"), IF(AQ168&lt;Parameters!C$7, "Y", "N"))</f>
        <v>Y</v>
      </c>
      <c r="AU168" s="33">
        <f>IF(C168="Yes", IF(Indicators!X168&lt;&gt;"", Indicators!X168,""),"")</f>
        <v>12.57</v>
      </c>
      <c r="AV168" s="33">
        <f t="shared" si="91"/>
        <v>58.4</v>
      </c>
      <c r="AW168" s="48" t="str">
        <f>IF(Parameters!B$8="Percentile", IF(AV168&lt;Parameters!C$8, "Y", "N"), IF(AU168&gt;Parameters!C$8, "Y", "N"))</f>
        <v>N</v>
      </c>
      <c r="AY168" s="71" t="str">
        <f>IF(Indicators!F168&lt;&gt;"", IF(Indicators!F168&lt;Parameters!F$5, "Y", "N"), "")</f>
        <v>Y</v>
      </c>
      <c r="AZ168" s="71" t="str">
        <f>IF(Indicators!G168&lt;&gt;"", IF(Indicators!G168&lt;Parameters!G$5, "Y", "N"), "")</f>
        <v>Y</v>
      </c>
      <c r="BA168" s="71" t="str">
        <f>IF(Indicators!H168&lt;&gt;"", IF(Indicators!H168&lt;Parameters!H$5, "Y", "N"), "")</f>
        <v/>
      </c>
      <c r="BB168" s="71" t="str">
        <f>IF(Indicators!I168&lt;&gt;"", IF(Indicators!I168&lt;Parameters!I$5, "Y", "N"), "")</f>
        <v/>
      </c>
      <c r="BC168" s="71" t="str">
        <f>IF(Indicators!J168&lt;&gt;"", IF(Indicators!J168&lt;Parameters!J$5, "Y", "N"), "")</f>
        <v/>
      </c>
      <c r="BD168" s="71" t="str">
        <f>IF(Indicators!K168&lt;&gt;"", IF(Indicators!K168&lt;Parameters!K$5, "Y", "N"), "")</f>
        <v/>
      </c>
      <c r="BE168" s="71" t="str">
        <f>IF(Indicators!L168&lt;&gt;"", IF(Indicators!L168&lt;Parameters!L$5, "Y", "N"), "")</f>
        <v/>
      </c>
      <c r="BF168" s="71" t="str">
        <f>IF(Indicators!M168&lt;&gt;"", IF(Indicators!M168&lt;Parameters!M$5, "Y", "N"), "")</f>
        <v>Y</v>
      </c>
      <c r="BG168" s="29" t="str">
        <f>IF(Indicators!Q168&lt;&gt;"", IF(Indicators!Q168&lt;Parameters!H$6, "Y", "N"), "")</f>
        <v/>
      </c>
      <c r="BH168" s="29">
        <f t="shared" si="92"/>
        <v>3</v>
      </c>
      <c r="BI168" s="47" t="str">
        <f>IF(K168="No",IF(BH168&gt;=Parameters!C$12, "Y", "N"), "")</f>
        <v>Y</v>
      </c>
      <c r="BK168" s="78">
        <f>IF(AND($BI168="Y", Indicators!O168&lt;&gt;""), _xlfn.PERCENTRANK.EXC(Indicators!O$2:O$210, Indicators!O168)*100, "")</f>
        <v>25.5</v>
      </c>
      <c r="BL168" s="78">
        <f>IF(AND($BI168="Y", Indicators!P168&lt;&gt;""), _xlfn.PERCENTRANK.EXC(Indicators!P$2:P$210, Indicators!P168)*100, "")</f>
        <v>6.7</v>
      </c>
      <c r="BM168" s="78" t="str">
        <f>IF(AND($BI168="Y", Indicators!Q168&lt;&gt;""), _xlfn.PERCENTRANK.EXC(Indicators!Q$2:Q$210, Indicators!Q168)*100, "")</f>
        <v/>
      </c>
      <c r="BN168" s="78" t="str">
        <f>IF(AND($BI168="Y", Indicators!R168&lt;&gt;""), _xlfn.PERCENTRANK.EXC(Indicators!R$2:R$210, Indicators!R168)*100, "")</f>
        <v/>
      </c>
      <c r="BO168" s="78" t="str">
        <f>IF(AND($BI168="Y", Indicators!S168&lt;&gt;""), _xlfn.PERCENTRANK.EXC(Indicators!S$2:S$210, Indicators!S168)*100, "")</f>
        <v/>
      </c>
      <c r="BP168" s="78" t="str">
        <f>IF(AND($BI168="Y", Indicators!T168&lt;&gt;""), _xlfn.PERCENTRANK.EXC(Indicators!T$2:T$210, Indicators!T168)*100, "")</f>
        <v/>
      </c>
      <c r="BQ168" s="78" t="str">
        <f>IF(AND($BI168="Y", Indicators!U168&lt;&gt;""), _xlfn.PERCENTRANK.EXC(Indicators!U$2:U$210, Indicators!U168)*100, "")</f>
        <v/>
      </c>
      <c r="BR168" s="78">
        <f>IF(AND($BI168="Y", Indicators!V168&lt;&gt;""), _xlfn.PERCENTRANK.EXC(Indicators!V$2:V$210, Indicators!V168)*100, "")</f>
        <v>13.4</v>
      </c>
      <c r="BS168" s="81">
        <f t="shared" si="93"/>
        <v>2</v>
      </c>
      <c r="BT168" s="84" t="str">
        <f>IF(BI168="Y", IF(BS168&gt;=Parameters!C$13, "Y", "N"), "")</f>
        <v>Y</v>
      </c>
      <c r="BU168" s="29"/>
      <c r="BV168" s="33">
        <f>IF(BT168="Y", Indicators!X168, "")</f>
        <v>12.57</v>
      </c>
      <c r="BW168" s="47" t="str">
        <f>IF(BV168&lt;&gt;"", IF(BV168&gt;Parameters!C$14,"Y", "N"), "")</f>
        <v>Y</v>
      </c>
      <c r="BY168" s="72" t="str">
        <f>IF(Indicators!F168&lt;&gt;"", IF(Indicators!F168&lt;Parameters!F$18, "Y", "N"), "")</f>
        <v>Y</v>
      </c>
      <c r="BZ168" s="72" t="str">
        <f>IF(Indicators!G168&lt;&gt;"", IF(Indicators!G168&lt;Parameters!G$18, "Y", "N"), "")</f>
        <v>Y</v>
      </c>
      <c r="CA168" s="72" t="str">
        <f>IF(Indicators!H168&lt;&gt;"", IF(Indicators!H168&lt;Parameters!H$18, "Y", "N"), "")</f>
        <v/>
      </c>
      <c r="CB168" s="72" t="str">
        <f>IF(Indicators!I168&lt;&gt;"", IF(Indicators!I168&lt;Parameters!I$18, "Y", "N"), "")</f>
        <v/>
      </c>
      <c r="CC168" s="72" t="str">
        <f>IF(Indicators!J168&lt;&gt;"", IF(Indicators!J168&lt;Parameters!J$18, "Y", "N"), "")</f>
        <v/>
      </c>
      <c r="CD168" s="72" t="str">
        <f>IF(Indicators!K168&lt;&gt;"", IF(Indicators!K168&lt;Parameters!K$18, "Y", "N"), "")</f>
        <v/>
      </c>
      <c r="CE168" s="72" t="str">
        <f>IF(Indicators!L168&lt;&gt;"", IF(Indicators!L168&lt;Parameters!L$18, "Y", "N"), "")</f>
        <v/>
      </c>
      <c r="CF168" s="72" t="str">
        <f>IF(Indicators!M168&lt;&gt;"", IF(Indicators!M168&lt;Parameters!M$18, "Y", "N"), "")</f>
        <v>Y</v>
      </c>
      <c r="CG168" s="29" t="str">
        <f>IF(Indicators!Q168&lt;&gt;"", IF(Indicators!Q168&lt;Parameters!H$19, "Y", "N"), "")</f>
        <v/>
      </c>
      <c r="CH168" s="29">
        <f t="shared" si="94"/>
        <v>3</v>
      </c>
      <c r="CI168" s="47" t="str">
        <f>IF(AND(K168="No",R168="No"),IF(CH168&gt;=Parameters!C$18, "Y", "N"), "")</f>
        <v/>
      </c>
      <c r="CJ168" s="29"/>
      <c r="CK168" s="29" t="str">
        <f>IF(AND($CI168="Y", Indicators!O168&lt;&gt;""), IF(Indicators!O168&lt;Parameters!F$20, "Y", "N"),"")</f>
        <v/>
      </c>
      <c r="CL168" s="29" t="str">
        <f>IF(AND($CI168="Y", Indicators!P168&lt;&gt;""), IF(Indicators!P168&lt;Parameters!G$20, "Y", "N"),"")</f>
        <v/>
      </c>
      <c r="CM168" s="29" t="str">
        <f>IF(AND($CI168="Y", Indicators!Q168&lt;&gt;""), IF(Indicators!Q168&lt;Parameters!H$20, "Y", "N"),"")</f>
        <v/>
      </c>
      <c r="CN168" s="29" t="str">
        <f>IF(AND($CI168="Y", Indicators!R168&lt;&gt;""), IF(Indicators!R168&lt;Parameters!I$20, "Y", "N"),"")</f>
        <v/>
      </c>
      <c r="CO168" s="29" t="str">
        <f>IF(AND($CI168="Y", Indicators!S168&lt;&gt;""), IF(Indicators!S168&lt;Parameters!J$20, "Y", "N"),"")</f>
        <v/>
      </c>
      <c r="CP168" s="29" t="str">
        <f>IF(AND($CI168="Y", Indicators!T168&lt;&gt;""), IF(Indicators!T168&lt;Parameters!K$20, "Y", "N"),"")</f>
        <v/>
      </c>
      <c r="CQ168" s="29" t="str">
        <f>IF(AND($CI168="Y", Indicators!U168&lt;&gt;""), IF(Indicators!U168&lt;Parameters!L$20, "Y", "N"),"")</f>
        <v/>
      </c>
      <c r="CR168" s="29" t="str">
        <f>IF(AND($CI168="Y", Indicators!V168&lt;&gt;""), IF(Indicators!V168&lt;Parameters!M$20, "Y", "N"),"")</f>
        <v/>
      </c>
      <c r="CS168" s="81" t="str">
        <f t="shared" si="95"/>
        <v/>
      </c>
      <c r="CT168" s="84" t="str">
        <f>IF(CI168="Y", IF(CS168&gt;=Parameters!C$19, "Y", "N"), "")</f>
        <v/>
      </c>
      <c r="CU168" s="29" t="str">
        <f>IF($H168="Yes",#REF!, "")</f>
        <v/>
      </c>
      <c r="CV168" s="78" t="str">
        <f>IF(CT168="Y", Indicators!X168, "")</f>
        <v/>
      </c>
      <c r="CW168" s="34" t="str">
        <f>IF(CV168&lt;&gt;"",IF(CV168&gt;Parameters!C187,"Y","N"), "")</f>
        <v/>
      </c>
      <c r="CY168" s="33" t="str">
        <f>IF($K168="Yes", IF(Indicators!F168&lt;&gt;"", Indicators!F168, ""), "")</f>
        <v/>
      </c>
      <c r="CZ168" s="33" t="str">
        <f>IF($K168="Yes", IF(Indicators!G168&lt;&gt;"", Indicators!G168, ""), "")</f>
        <v/>
      </c>
      <c r="DA168" s="33" t="str">
        <f>IF($K168="Yes", IF(Indicators!H168&lt;&gt;"", Indicators!H168, ""), "")</f>
        <v/>
      </c>
      <c r="DB168" s="33" t="str">
        <f>IF($K168="Yes", IF(Indicators!I168&lt;&gt;"", Indicators!I168, ""), "")</f>
        <v/>
      </c>
      <c r="DC168" s="33" t="str">
        <f>IF($K168="Yes", IF(Indicators!J168&lt;&gt;"", Indicators!J168, ""), "")</f>
        <v/>
      </c>
      <c r="DD168" s="33" t="str">
        <f>IF($K168="Yes", IF(Indicators!K168&lt;&gt;"", Indicators!K168, ""), "")</f>
        <v/>
      </c>
      <c r="DE168" s="33" t="str">
        <f>IF($K168="Yes", IF(Indicators!L168&lt;&gt;"", Indicators!L168, ""), "")</f>
        <v/>
      </c>
      <c r="DF168" s="33" t="str">
        <f>IF($K168="Yes", IF(Indicators!M168&lt;&gt;"", Indicators!M168, ""), "")</f>
        <v/>
      </c>
      <c r="DH168" s="33" t="str">
        <f>IF($K168="Yes", IF(Indicators!W168&lt;&gt;"", Indicators!W168, ""), "")</f>
        <v/>
      </c>
      <c r="DJ168" s="33" t="str">
        <f>IF($K168="Yes", IF(Indicators!O168&lt;&gt;"", Indicators!O168, ""), "")</f>
        <v/>
      </c>
      <c r="DK168" s="33" t="str">
        <f>IF($K168="Yes", IF(Indicators!P168&lt;&gt;"", Indicators!P168, ""), "")</f>
        <v/>
      </c>
      <c r="DL168" s="33" t="str">
        <f>IF($K168="Yes", IF(Indicators!Q168&lt;&gt;"", Indicators!Q168, ""), "")</f>
        <v/>
      </c>
      <c r="DM168" s="33" t="str">
        <f>IF($K168="Yes", IF(Indicators!R168&lt;&gt;"", Indicators!R168, ""), "")</f>
        <v/>
      </c>
      <c r="DN168" s="33" t="str">
        <f>IF($K168="Yes", IF(Indicators!S168&lt;&gt;"", Indicators!S168, ""), "")</f>
        <v/>
      </c>
      <c r="DO168" s="33" t="str">
        <f>IF($K168="Yes", IF(Indicators!T168&lt;&gt;"", Indicators!T168, ""), "")</f>
        <v/>
      </c>
      <c r="DP168" s="33" t="str">
        <f>IF($K168="Yes", IF(Indicators!U168&lt;&gt;"", Indicators!U168, ""), "")</f>
        <v/>
      </c>
      <c r="DQ168" s="33" t="str">
        <f>IF($K168="Yes", IF(Indicators!V168&lt;&gt;"", Indicators!V168, ""), "")</f>
        <v/>
      </c>
      <c r="DS168" s="29" t="str">
        <f>IF($K168="Yes", IF(Indicators!X168&lt;&gt;"", Indicators!X168, ""), "")</f>
        <v/>
      </c>
    </row>
    <row r="169" spans="1:123" x14ac:dyDescent="0.25">
      <c r="A169" s="56" t="str">
        <f>Indicators!A169</f>
        <v>District1037</v>
      </c>
      <c r="B169" s="56" t="str">
        <f>Indicators!B169</f>
        <v>School 6</v>
      </c>
      <c r="C169" s="57" t="str">
        <f>Indicators!D169</f>
        <v>Yes</v>
      </c>
      <c r="D169" s="64" t="str">
        <f>IF(AK169="Y", IF(Parameters!B$5="Percentile", Identification!AJ169,Identification!AI169), "")</f>
        <v/>
      </c>
      <c r="E169" s="64" t="str">
        <f>IF(AN169="Y", IF(Parameters!B$6="Percentile", AM169, AL169), "")</f>
        <v/>
      </c>
      <c r="F169" s="57" t="str">
        <f t="shared" si="64"/>
        <v>N</v>
      </c>
      <c r="G169" s="64" t="str">
        <f>IF(AND(F169="Y", AS169="Y"), IF(Parameters!B$7="Percentile", AR169,AQ169), "")</f>
        <v/>
      </c>
      <c r="H169" s="57" t="str">
        <f t="shared" si="65"/>
        <v/>
      </c>
      <c r="I169" s="64" t="str">
        <f>IF(AND(H169="Y", AW169="Y"), IF(Parameters!B$7="Percentile", AV169,AU169), "")</f>
        <v/>
      </c>
      <c r="J169" s="65" t="str">
        <f t="shared" si="66"/>
        <v/>
      </c>
      <c r="K169" s="57" t="str">
        <f t="shared" si="67"/>
        <v>No</v>
      </c>
      <c r="L169" s="87" t="str">
        <f t="shared" si="68"/>
        <v/>
      </c>
      <c r="M169" s="57" t="str">
        <f>Identification!BI169</f>
        <v>N</v>
      </c>
      <c r="N169" s="87" t="str">
        <f t="shared" si="69"/>
        <v/>
      </c>
      <c r="O169" s="88" t="str">
        <f t="shared" si="70"/>
        <v/>
      </c>
      <c r="P169" s="57" t="str">
        <f t="shared" si="71"/>
        <v/>
      </c>
      <c r="Q169" s="57" t="str">
        <f t="shared" si="72"/>
        <v/>
      </c>
      <c r="R169" s="57" t="str">
        <f t="shared" si="73"/>
        <v>No</v>
      </c>
      <c r="S169" s="57" t="str">
        <f t="shared" si="74"/>
        <v/>
      </c>
      <c r="T169" s="57" t="str">
        <f t="shared" si="75"/>
        <v>N</v>
      </c>
      <c r="U169" s="57" t="str">
        <f t="shared" si="76"/>
        <v/>
      </c>
      <c r="V169" s="88" t="str">
        <f t="shared" si="77"/>
        <v/>
      </c>
      <c r="W169" s="57" t="str">
        <f t="shared" si="78"/>
        <v/>
      </c>
      <c r="X169" s="91" t="str">
        <f t="shared" si="79"/>
        <v/>
      </c>
      <c r="Y169" s="58" t="str">
        <f t="shared" si="80"/>
        <v>No</v>
      </c>
      <c r="AA169" s="29" t="str">
        <f t="shared" si="81"/>
        <v>No</v>
      </c>
      <c r="AB169" s="29" t="str">
        <f t="shared" si="82"/>
        <v>No</v>
      </c>
      <c r="AC169" s="29" t="str">
        <f t="shared" si="83"/>
        <v>No</v>
      </c>
      <c r="AE169" s="29" t="str">
        <f t="shared" si="84"/>
        <v/>
      </c>
      <c r="AF169" s="29" t="str">
        <f t="shared" si="85"/>
        <v/>
      </c>
      <c r="AG169" s="29" t="str">
        <f t="shared" si="86"/>
        <v/>
      </c>
      <c r="AI169" s="33">
        <f>IF(C169="Yes",IF(Indicators!E169&lt;&gt;"", Indicators!E169,""),"")</f>
        <v>62.5</v>
      </c>
      <c r="AJ169" s="33">
        <f t="shared" si="87"/>
        <v>93.8</v>
      </c>
      <c r="AK169" s="62" t="str">
        <f>IF(Parameters!B$5="Percentile", IF(AJ169&lt;Parameters!C$5, "Y", "N"), IF(AI169&lt;Parameters!C$5, "Y", "N"))</f>
        <v>N</v>
      </c>
      <c r="AL169" s="33" t="str">
        <f>IF(C169="Yes", IF(Indicators!W169&lt;&gt;"", Indicators!W169, ""),"")</f>
        <v/>
      </c>
      <c r="AM169" s="33" t="str">
        <f t="shared" si="88"/>
        <v/>
      </c>
      <c r="AN169" s="33" t="str">
        <f>IF(AL169&lt;&gt;"", IF(Parameters!B$6="Percentile", IF(AM169&lt;Parameters!C$6, "Y", "N"), IF(AL169&lt;Parameters!C$6, "Y", "N")),"")</f>
        <v/>
      </c>
      <c r="AO169" s="47" t="str">
        <f t="shared" si="89"/>
        <v>N</v>
      </c>
      <c r="AQ169" s="33">
        <f>IF(C169="Yes", IF(Indicators!N169&lt;&gt;"", Indicators!N169,""),"")</f>
        <v>128.33333329999999</v>
      </c>
      <c r="AR169" s="33">
        <f t="shared" si="90"/>
        <v>83.5</v>
      </c>
      <c r="AS169" s="48" t="str">
        <f>IF(Parameters!B$7="Percentile", IF(AR169&lt;Parameters!C$7, "Y", "N"), IF(AQ169&lt;Parameters!C$7, "Y", "N"))</f>
        <v>N</v>
      </c>
      <c r="AU169" s="33">
        <f>IF(C169="Yes", IF(Indicators!X169&lt;&gt;"", Indicators!X169,""),"")</f>
        <v>16.96</v>
      </c>
      <c r="AV169" s="33">
        <f t="shared" si="91"/>
        <v>32.899999999999991</v>
      </c>
      <c r="AW169" s="48" t="str">
        <f>IF(Parameters!B$8="Percentile", IF(AV169&lt;Parameters!C$8, "Y", "N"), IF(AU169&gt;Parameters!C$8, "Y", "N"))</f>
        <v>N</v>
      </c>
      <c r="AY169" s="71" t="str">
        <f>IF(Indicators!F169&lt;&gt;"", IF(Indicators!F169&lt;Parameters!F$5, "Y", "N"), "")</f>
        <v>N</v>
      </c>
      <c r="AZ169" s="71" t="str">
        <f>IF(Indicators!G169&lt;&gt;"", IF(Indicators!G169&lt;Parameters!G$5, "Y", "N"), "")</f>
        <v>N</v>
      </c>
      <c r="BA169" s="71" t="str">
        <f>IF(Indicators!H169&lt;&gt;"", IF(Indicators!H169&lt;Parameters!H$5, "Y", "N"), "")</f>
        <v/>
      </c>
      <c r="BB169" s="71" t="str">
        <f>IF(Indicators!I169&lt;&gt;"", IF(Indicators!I169&lt;Parameters!I$5, "Y", "N"), "")</f>
        <v/>
      </c>
      <c r="BC169" s="71" t="str">
        <f>IF(Indicators!J169&lt;&gt;"", IF(Indicators!J169&lt;Parameters!J$5, "Y", "N"), "")</f>
        <v/>
      </c>
      <c r="BD169" s="71" t="str">
        <f>IF(Indicators!K169&lt;&gt;"", IF(Indicators!K169&lt;Parameters!K$5, "Y", "N"), "")</f>
        <v/>
      </c>
      <c r="BE169" s="71" t="str">
        <f>IF(Indicators!L169&lt;&gt;"", IF(Indicators!L169&lt;Parameters!L$5, "Y", "N"), "")</f>
        <v/>
      </c>
      <c r="BF169" s="71" t="str">
        <f>IF(Indicators!M169&lt;&gt;"", IF(Indicators!M169&lt;Parameters!M$5, "Y", "N"), "")</f>
        <v>N</v>
      </c>
      <c r="BG169" s="29" t="str">
        <f>IF(Indicators!Q169&lt;&gt;"", IF(Indicators!Q169&lt;Parameters!H$6, "Y", "N"), "")</f>
        <v/>
      </c>
      <c r="BH169" s="29">
        <f t="shared" si="92"/>
        <v>0</v>
      </c>
      <c r="BI169" s="47" t="str">
        <f>IF(K169="No",IF(BH169&gt;=Parameters!C$12, "Y", "N"), "")</f>
        <v>N</v>
      </c>
      <c r="BK169" s="78" t="str">
        <f>IF(AND($BI169="Y", Indicators!O169&lt;&gt;""), _xlfn.PERCENTRANK.EXC(Indicators!O$2:O$210, Indicators!O169)*100, "")</f>
        <v/>
      </c>
      <c r="BL169" s="78" t="str">
        <f>IF(AND($BI169="Y", Indicators!P169&lt;&gt;""), _xlfn.PERCENTRANK.EXC(Indicators!P$2:P$210, Indicators!P169)*100, "")</f>
        <v/>
      </c>
      <c r="BM169" s="78" t="str">
        <f>IF(AND($BI169="Y", Indicators!Q169&lt;&gt;""), _xlfn.PERCENTRANK.EXC(Indicators!Q$2:Q$210, Indicators!Q169)*100, "")</f>
        <v/>
      </c>
      <c r="BN169" s="78" t="str">
        <f>IF(AND($BI169="Y", Indicators!R169&lt;&gt;""), _xlfn.PERCENTRANK.EXC(Indicators!R$2:R$210, Indicators!R169)*100, "")</f>
        <v/>
      </c>
      <c r="BO169" s="78" t="str">
        <f>IF(AND($BI169="Y", Indicators!S169&lt;&gt;""), _xlfn.PERCENTRANK.EXC(Indicators!S$2:S$210, Indicators!S169)*100, "")</f>
        <v/>
      </c>
      <c r="BP169" s="78" t="str">
        <f>IF(AND($BI169="Y", Indicators!T169&lt;&gt;""), _xlfn.PERCENTRANK.EXC(Indicators!T$2:T$210, Indicators!T169)*100, "")</f>
        <v/>
      </c>
      <c r="BQ169" s="78" t="str">
        <f>IF(AND($BI169="Y", Indicators!U169&lt;&gt;""), _xlfn.PERCENTRANK.EXC(Indicators!U$2:U$210, Indicators!U169)*100, "")</f>
        <v/>
      </c>
      <c r="BR169" s="78" t="str">
        <f>IF(AND($BI169="Y", Indicators!V169&lt;&gt;""), _xlfn.PERCENTRANK.EXC(Indicators!V$2:V$210, Indicators!V169)*100, "")</f>
        <v/>
      </c>
      <c r="BS169" s="81" t="str">
        <f t="shared" si="93"/>
        <v/>
      </c>
      <c r="BT169" s="84" t="str">
        <f>IF(BI169="Y", IF(BS169&gt;=Parameters!C$13, "Y", "N"), "")</f>
        <v/>
      </c>
      <c r="BU169" s="29"/>
      <c r="BV169" s="33" t="str">
        <f>IF(BT169="Y", Indicators!X169, "")</f>
        <v/>
      </c>
      <c r="BW169" s="47" t="str">
        <f>IF(BV169&lt;&gt;"", IF(BV169&gt;Parameters!C$14,"Y", "N"), "")</f>
        <v/>
      </c>
      <c r="BY169" s="72" t="str">
        <f>IF(Indicators!F169&lt;&gt;"", IF(Indicators!F169&lt;Parameters!F$18, "Y", "N"), "")</f>
        <v>N</v>
      </c>
      <c r="BZ169" s="72" t="str">
        <f>IF(Indicators!G169&lt;&gt;"", IF(Indicators!G169&lt;Parameters!G$18, "Y", "N"), "")</f>
        <v>N</v>
      </c>
      <c r="CA169" s="72" t="str">
        <f>IF(Indicators!H169&lt;&gt;"", IF(Indicators!H169&lt;Parameters!H$18, "Y", "N"), "")</f>
        <v/>
      </c>
      <c r="CB169" s="72" t="str">
        <f>IF(Indicators!I169&lt;&gt;"", IF(Indicators!I169&lt;Parameters!I$18, "Y", "N"), "")</f>
        <v/>
      </c>
      <c r="CC169" s="72" t="str">
        <f>IF(Indicators!J169&lt;&gt;"", IF(Indicators!J169&lt;Parameters!J$18, "Y", "N"), "")</f>
        <v/>
      </c>
      <c r="CD169" s="72" t="str">
        <f>IF(Indicators!K169&lt;&gt;"", IF(Indicators!K169&lt;Parameters!K$18, "Y", "N"), "")</f>
        <v/>
      </c>
      <c r="CE169" s="72" t="str">
        <f>IF(Indicators!L169&lt;&gt;"", IF(Indicators!L169&lt;Parameters!L$18, "Y", "N"), "")</f>
        <v/>
      </c>
      <c r="CF169" s="72" t="str">
        <f>IF(Indicators!M169&lt;&gt;"", IF(Indicators!M169&lt;Parameters!M$18, "Y", "N"), "")</f>
        <v>N</v>
      </c>
      <c r="CG169" s="29" t="str">
        <f>IF(Indicators!Q169&lt;&gt;"", IF(Indicators!Q169&lt;Parameters!H$19, "Y", "N"), "")</f>
        <v/>
      </c>
      <c r="CH169" s="29">
        <f t="shared" si="94"/>
        <v>0</v>
      </c>
      <c r="CI169" s="47" t="str">
        <f>IF(AND(K169="No",R169="No"),IF(CH169&gt;=Parameters!C$18, "Y", "N"), "")</f>
        <v>N</v>
      </c>
      <c r="CJ169" s="29"/>
      <c r="CK169" s="29" t="str">
        <f>IF(AND($CI169="Y", Indicators!O169&lt;&gt;""), IF(Indicators!O169&lt;Parameters!F$20, "Y", "N"),"")</f>
        <v/>
      </c>
      <c r="CL169" s="29" t="str">
        <f>IF(AND($CI169="Y", Indicators!P169&lt;&gt;""), IF(Indicators!P169&lt;Parameters!G$20, "Y", "N"),"")</f>
        <v/>
      </c>
      <c r="CM169" s="29" t="str">
        <f>IF(AND($CI169="Y", Indicators!Q169&lt;&gt;""), IF(Indicators!Q169&lt;Parameters!H$20, "Y", "N"),"")</f>
        <v/>
      </c>
      <c r="CN169" s="29" t="str">
        <f>IF(AND($CI169="Y", Indicators!R169&lt;&gt;""), IF(Indicators!R169&lt;Parameters!I$20, "Y", "N"),"")</f>
        <v/>
      </c>
      <c r="CO169" s="29" t="str">
        <f>IF(AND($CI169="Y", Indicators!S169&lt;&gt;""), IF(Indicators!S169&lt;Parameters!J$20, "Y", "N"),"")</f>
        <v/>
      </c>
      <c r="CP169" s="29" t="str">
        <f>IF(AND($CI169="Y", Indicators!T169&lt;&gt;""), IF(Indicators!T169&lt;Parameters!K$20, "Y", "N"),"")</f>
        <v/>
      </c>
      <c r="CQ169" s="29" t="str">
        <f>IF(AND($CI169="Y", Indicators!U169&lt;&gt;""), IF(Indicators!U169&lt;Parameters!L$20, "Y", "N"),"")</f>
        <v/>
      </c>
      <c r="CR169" s="29" t="str">
        <f>IF(AND($CI169="Y", Indicators!V169&lt;&gt;""), IF(Indicators!V169&lt;Parameters!M$20, "Y", "N"),"")</f>
        <v/>
      </c>
      <c r="CS169" s="81" t="str">
        <f t="shared" si="95"/>
        <v/>
      </c>
      <c r="CT169" s="84" t="str">
        <f>IF(CI169="Y", IF(CS169&gt;=Parameters!C$19, "Y", "N"), "")</f>
        <v/>
      </c>
      <c r="CU169" s="29" t="str">
        <f>IF($H169="Yes",#REF!, "")</f>
        <v/>
      </c>
      <c r="CV169" s="78" t="str">
        <f>IF(CT169="Y", Indicators!X169, "")</f>
        <v/>
      </c>
      <c r="CW169" s="34" t="str">
        <f>IF(CV169&lt;&gt;"",IF(CV169&gt;Parameters!C188,"Y","N"), "")</f>
        <v/>
      </c>
      <c r="CY169" s="33" t="str">
        <f>IF($K169="Yes", IF(Indicators!F169&lt;&gt;"", Indicators!F169, ""), "")</f>
        <v/>
      </c>
      <c r="CZ169" s="33" t="str">
        <f>IF($K169="Yes", IF(Indicators!G169&lt;&gt;"", Indicators!G169, ""), "")</f>
        <v/>
      </c>
      <c r="DA169" s="33" t="str">
        <f>IF($K169="Yes", IF(Indicators!H169&lt;&gt;"", Indicators!H169, ""), "")</f>
        <v/>
      </c>
      <c r="DB169" s="33" t="str">
        <f>IF($K169="Yes", IF(Indicators!I169&lt;&gt;"", Indicators!I169, ""), "")</f>
        <v/>
      </c>
      <c r="DC169" s="33" t="str">
        <f>IF($K169="Yes", IF(Indicators!J169&lt;&gt;"", Indicators!J169, ""), "")</f>
        <v/>
      </c>
      <c r="DD169" s="33" t="str">
        <f>IF($K169="Yes", IF(Indicators!K169&lt;&gt;"", Indicators!K169, ""), "")</f>
        <v/>
      </c>
      <c r="DE169" s="33" t="str">
        <f>IF($K169="Yes", IF(Indicators!L169&lt;&gt;"", Indicators!L169, ""), "")</f>
        <v/>
      </c>
      <c r="DF169" s="33" t="str">
        <f>IF($K169="Yes", IF(Indicators!M169&lt;&gt;"", Indicators!M169, ""), "")</f>
        <v/>
      </c>
      <c r="DH169" s="33" t="str">
        <f>IF($K169="Yes", IF(Indicators!W169&lt;&gt;"", Indicators!W169, ""), "")</f>
        <v/>
      </c>
      <c r="DJ169" s="33" t="str">
        <f>IF($K169="Yes", IF(Indicators!O169&lt;&gt;"", Indicators!O169, ""), "")</f>
        <v/>
      </c>
      <c r="DK169" s="33" t="str">
        <f>IF($K169="Yes", IF(Indicators!P169&lt;&gt;"", Indicators!P169, ""), "")</f>
        <v/>
      </c>
      <c r="DL169" s="33" t="str">
        <f>IF($K169="Yes", IF(Indicators!Q169&lt;&gt;"", Indicators!Q169, ""), "")</f>
        <v/>
      </c>
      <c r="DM169" s="33" t="str">
        <f>IF($K169="Yes", IF(Indicators!R169&lt;&gt;"", Indicators!R169, ""), "")</f>
        <v/>
      </c>
      <c r="DN169" s="33" t="str">
        <f>IF($K169="Yes", IF(Indicators!S169&lt;&gt;"", Indicators!S169, ""), "")</f>
        <v/>
      </c>
      <c r="DO169" s="33" t="str">
        <f>IF($K169="Yes", IF(Indicators!T169&lt;&gt;"", Indicators!T169, ""), "")</f>
        <v/>
      </c>
      <c r="DP169" s="33" t="str">
        <f>IF($K169="Yes", IF(Indicators!U169&lt;&gt;"", Indicators!U169, ""), "")</f>
        <v/>
      </c>
      <c r="DQ169" s="33" t="str">
        <f>IF($K169="Yes", IF(Indicators!V169&lt;&gt;"", Indicators!V169, ""), "")</f>
        <v/>
      </c>
      <c r="DS169" s="29" t="str">
        <f>IF($K169="Yes", IF(Indicators!X169&lt;&gt;"", Indicators!X169, ""), "")</f>
        <v/>
      </c>
    </row>
    <row r="170" spans="1:123" x14ac:dyDescent="0.25">
      <c r="A170" s="56" t="str">
        <f>Indicators!A170</f>
        <v>District1037</v>
      </c>
      <c r="B170" s="56" t="str">
        <f>Indicators!B170</f>
        <v>School 7</v>
      </c>
      <c r="C170" s="57" t="str">
        <f>Indicators!D170</f>
        <v>Yes</v>
      </c>
      <c r="D170" s="64">
        <f>IF(AK170="Y", IF(Parameters!B$5="Percentile", Identification!AJ170,Identification!AI170), "")</f>
        <v>49.056603799999998</v>
      </c>
      <c r="E170" s="64" t="str">
        <f>IF(AN170="Y", IF(Parameters!B$6="Percentile", AM170, AL170), "")</f>
        <v/>
      </c>
      <c r="F170" s="57" t="str">
        <f t="shared" si="64"/>
        <v>Y</v>
      </c>
      <c r="G170" s="64" t="str">
        <f>IF(AND(F170="Y", AS170="Y"), IF(Parameters!B$7="Percentile", AR170,AQ170), "")</f>
        <v/>
      </c>
      <c r="H170" s="57" t="str">
        <f t="shared" si="65"/>
        <v>N</v>
      </c>
      <c r="I170" s="64" t="str">
        <f>IF(AND(H170="Y", AW170="Y"), IF(Parameters!B$7="Percentile", AV170,AU170), "")</f>
        <v/>
      </c>
      <c r="J170" s="65" t="str">
        <f t="shared" si="66"/>
        <v/>
      </c>
      <c r="K170" s="57" t="str">
        <f t="shared" si="67"/>
        <v>No</v>
      </c>
      <c r="L170" s="87" t="str">
        <f t="shared" si="68"/>
        <v/>
      </c>
      <c r="M170" s="57" t="str">
        <f>Identification!BI170</f>
        <v>N</v>
      </c>
      <c r="N170" s="87" t="str">
        <f t="shared" si="69"/>
        <v/>
      </c>
      <c r="O170" s="88" t="str">
        <f t="shared" si="70"/>
        <v/>
      </c>
      <c r="P170" s="57" t="str">
        <f t="shared" si="71"/>
        <v/>
      </c>
      <c r="Q170" s="57" t="str">
        <f t="shared" si="72"/>
        <v/>
      </c>
      <c r="R170" s="57" t="str">
        <f t="shared" si="73"/>
        <v>No</v>
      </c>
      <c r="S170" s="57" t="str">
        <f t="shared" si="74"/>
        <v/>
      </c>
      <c r="T170" s="57" t="str">
        <f t="shared" si="75"/>
        <v>N</v>
      </c>
      <c r="U170" s="57" t="str">
        <f t="shared" si="76"/>
        <v/>
      </c>
      <c r="V170" s="88" t="str">
        <f t="shared" si="77"/>
        <v/>
      </c>
      <c r="W170" s="57" t="str">
        <f t="shared" si="78"/>
        <v/>
      </c>
      <c r="X170" s="91" t="str">
        <f t="shared" si="79"/>
        <v/>
      </c>
      <c r="Y170" s="58" t="str">
        <f t="shared" si="80"/>
        <v>No</v>
      </c>
      <c r="AA170" s="29" t="str">
        <f t="shared" si="81"/>
        <v>No</v>
      </c>
      <c r="AB170" s="29" t="str">
        <f t="shared" si="82"/>
        <v>No</v>
      </c>
      <c r="AC170" s="29" t="str">
        <f t="shared" si="83"/>
        <v>No</v>
      </c>
      <c r="AE170" s="29" t="str">
        <f t="shared" si="84"/>
        <v/>
      </c>
      <c r="AF170" s="29" t="str">
        <f t="shared" si="85"/>
        <v/>
      </c>
      <c r="AG170" s="29" t="str">
        <f t="shared" si="86"/>
        <v/>
      </c>
      <c r="AI170" s="33">
        <f>IF(C170="Yes",IF(Indicators!E170&lt;&gt;"", Indicators!E170,""),"")</f>
        <v>49.056603799999998</v>
      </c>
      <c r="AJ170" s="33">
        <f t="shared" si="87"/>
        <v>61.9</v>
      </c>
      <c r="AK170" s="62" t="str">
        <f>IF(Parameters!B$5="Percentile", IF(AJ170&lt;Parameters!C$5, "Y", "N"), IF(AI170&lt;Parameters!C$5, "Y", "N"))</f>
        <v>Y</v>
      </c>
      <c r="AL170" s="33" t="str">
        <f>IF(C170="Yes", IF(Indicators!W170&lt;&gt;"", Indicators!W170, ""),"")</f>
        <v/>
      </c>
      <c r="AM170" s="33" t="str">
        <f t="shared" si="88"/>
        <v/>
      </c>
      <c r="AN170" s="33" t="str">
        <f>IF(AL170&lt;&gt;"", IF(Parameters!B$6="Percentile", IF(AM170&lt;Parameters!C$6, "Y", "N"), IF(AL170&lt;Parameters!C$6, "Y", "N")),"")</f>
        <v/>
      </c>
      <c r="AO170" s="47" t="str">
        <f t="shared" si="89"/>
        <v>Y</v>
      </c>
      <c r="AQ170" s="33">
        <f>IF(C170="Yes", IF(Indicators!N170&lt;&gt;"", Indicators!N170,""),"")</f>
        <v>108.33333330000001</v>
      </c>
      <c r="AR170" s="33">
        <f t="shared" si="90"/>
        <v>43.1</v>
      </c>
      <c r="AS170" s="48" t="str">
        <f>IF(Parameters!B$7="Percentile", IF(AR170&lt;Parameters!C$7, "Y", "N"), IF(AQ170&lt;Parameters!C$7, "Y", "N"))</f>
        <v>N</v>
      </c>
      <c r="AU170" s="33">
        <f>IF(C170="Yes", IF(Indicators!X170&lt;&gt;"", Indicators!X170,""),"")</f>
        <v>20.22</v>
      </c>
      <c r="AV170" s="33">
        <f t="shared" si="91"/>
        <v>18.799999999999997</v>
      </c>
      <c r="AW170" s="48" t="str">
        <f>IF(Parameters!B$8="Percentile", IF(AV170&lt;Parameters!C$8, "Y", "N"), IF(AU170&gt;Parameters!C$8, "Y", "N"))</f>
        <v>N</v>
      </c>
      <c r="AY170" s="71" t="str">
        <f>IF(Indicators!F170&lt;&gt;"", IF(Indicators!F170&lt;Parameters!F$5, "Y", "N"), "")</f>
        <v>Y</v>
      </c>
      <c r="AZ170" s="71" t="str">
        <f>IF(Indicators!G170&lt;&gt;"", IF(Indicators!G170&lt;Parameters!G$5, "Y", "N"), "")</f>
        <v/>
      </c>
      <c r="BA170" s="71" t="str">
        <f>IF(Indicators!H170&lt;&gt;"", IF(Indicators!H170&lt;Parameters!H$5, "Y", "N"), "")</f>
        <v/>
      </c>
      <c r="BB170" s="71" t="str">
        <f>IF(Indicators!I170&lt;&gt;"", IF(Indicators!I170&lt;Parameters!I$5, "Y", "N"), "")</f>
        <v/>
      </c>
      <c r="BC170" s="71" t="str">
        <f>IF(Indicators!J170&lt;&gt;"", IF(Indicators!J170&lt;Parameters!J$5, "Y", "N"), "")</f>
        <v/>
      </c>
      <c r="BD170" s="71" t="str">
        <f>IF(Indicators!K170&lt;&gt;"", IF(Indicators!K170&lt;Parameters!K$5, "Y", "N"), "")</f>
        <v/>
      </c>
      <c r="BE170" s="71" t="str">
        <f>IF(Indicators!L170&lt;&gt;"", IF(Indicators!L170&lt;Parameters!L$5, "Y", "N"), "")</f>
        <v/>
      </c>
      <c r="BF170" s="71" t="str">
        <f>IF(Indicators!M170&lt;&gt;"", IF(Indicators!M170&lt;Parameters!M$5, "Y", "N"), "")</f>
        <v>N</v>
      </c>
      <c r="BG170" s="29" t="str">
        <f>IF(Indicators!Q170&lt;&gt;"", IF(Indicators!Q170&lt;Parameters!H$6, "Y", "N"), "")</f>
        <v/>
      </c>
      <c r="BH170" s="29">
        <f t="shared" si="92"/>
        <v>1</v>
      </c>
      <c r="BI170" s="47" t="str">
        <f>IF(K170="No",IF(BH170&gt;=Parameters!C$12, "Y", "N"), "")</f>
        <v>N</v>
      </c>
      <c r="BK170" s="78" t="str">
        <f>IF(AND($BI170="Y", Indicators!O170&lt;&gt;""), _xlfn.PERCENTRANK.EXC(Indicators!O$2:O$210, Indicators!O170)*100, "")</f>
        <v/>
      </c>
      <c r="BL170" s="78" t="str">
        <f>IF(AND($BI170="Y", Indicators!P170&lt;&gt;""), _xlfn.PERCENTRANK.EXC(Indicators!P$2:P$210, Indicators!P170)*100, "")</f>
        <v/>
      </c>
      <c r="BM170" s="78" t="str">
        <f>IF(AND($BI170="Y", Indicators!Q170&lt;&gt;""), _xlfn.PERCENTRANK.EXC(Indicators!Q$2:Q$210, Indicators!Q170)*100, "")</f>
        <v/>
      </c>
      <c r="BN170" s="78" t="str">
        <f>IF(AND($BI170="Y", Indicators!R170&lt;&gt;""), _xlfn.PERCENTRANK.EXC(Indicators!R$2:R$210, Indicators!R170)*100, "")</f>
        <v/>
      </c>
      <c r="BO170" s="78" t="str">
        <f>IF(AND($BI170="Y", Indicators!S170&lt;&gt;""), _xlfn.PERCENTRANK.EXC(Indicators!S$2:S$210, Indicators!S170)*100, "")</f>
        <v/>
      </c>
      <c r="BP170" s="78" t="str">
        <f>IF(AND($BI170="Y", Indicators!T170&lt;&gt;""), _xlfn.PERCENTRANK.EXC(Indicators!T$2:T$210, Indicators!T170)*100, "")</f>
        <v/>
      </c>
      <c r="BQ170" s="78" t="str">
        <f>IF(AND($BI170="Y", Indicators!U170&lt;&gt;""), _xlfn.PERCENTRANK.EXC(Indicators!U$2:U$210, Indicators!U170)*100, "")</f>
        <v/>
      </c>
      <c r="BR170" s="78" t="str">
        <f>IF(AND($BI170="Y", Indicators!V170&lt;&gt;""), _xlfn.PERCENTRANK.EXC(Indicators!V$2:V$210, Indicators!V170)*100, "")</f>
        <v/>
      </c>
      <c r="BS170" s="81" t="str">
        <f t="shared" si="93"/>
        <v/>
      </c>
      <c r="BT170" s="84" t="str">
        <f>IF(BI170="Y", IF(BS170&gt;=Parameters!C$13, "Y", "N"), "")</f>
        <v/>
      </c>
      <c r="BU170" s="29"/>
      <c r="BV170" s="33" t="str">
        <f>IF(BT170="Y", Indicators!X170, "")</f>
        <v/>
      </c>
      <c r="BW170" s="47" t="str">
        <f>IF(BV170&lt;&gt;"", IF(BV170&gt;Parameters!C$14,"Y", "N"), "")</f>
        <v/>
      </c>
      <c r="BY170" s="72" t="str">
        <f>IF(Indicators!F170&lt;&gt;"", IF(Indicators!F170&lt;Parameters!F$18, "Y", "N"), "")</f>
        <v>N</v>
      </c>
      <c r="BZ170" s="72" t="str">
        <f>IF(Indicators!G170&lt;&gt;"", IF(Indicators!G170&lt;Parameters!G$18, "Y", "N"), "")</f>
        <v/>
      </c>
      <c r="CA170" s="72" t="str">
        <f>IF(Indicators!H170&lt;&gt;"", IF(Indicators!H170&lt;Parameters!H$18, "Y", "N"), "")</f>
        <v/>
      </c>
      <c r="CB170" s="72" t="str">
        <f>IF(Indicators!I170&lt;&gt;"", IF(Indicators!I170&lt;Parameters!I$18, "Y", "N"), "")</f>
        <v/>
      </c>
      <c r="CC170" s="72" t="str">
        <f>IF(Indicators!J170&lt;&gt;"", IF(Indicators!J170&lt;Parameters!J$18, "Y", "N"), "")</f>
        <v/>
      </c>
      <c r="CD170" s="72" t="str">
        <f>IF(Indicators!K170&lt;&gt;"", IF(Indicators!K170&lt;Parameters!K$18, "Y", "N"), "")</f>
        <v/>
      </c>
      <c r="CE170" s="72" t="str">
        <f>IF(Indicators!L170&lt;&gt;"", IF(Indicators!L170&lt;Parameters!L$18, "Y", "N"), "")</f>
        <v/>
      </c>
      <c r="CF170" s="72" t="str">
        <f>IF(Indicators!M170&lt;&gt;"", IF(Indicators!M170&lt;Parameters!M$18, "Y", "N"), "")</f>
        <v>N</v>
      </c>
      <c r="CG170" s="29" t="str">
        <f>IF(Indicators!Q170&lt;&gt;"", IF(Indicators!Q170&lt;Parameters!H$19, "Y", "N"), "")</f>
        <v/>
      </c>
      <c r="CH170" s="29">
        <f t="shared" si="94"/>
        <v>0</v>
      </c>
      <c r="CI170" s="47" t="str">
        <f>IF(AND(K170="No",R170="No"),IF(CH170&gt;=Parameters!C$18, "Y", "N"), "")</f>
        <v>N</v>
      </c>
      <c r="CJ170" s="29"/>
      <c r="CK170" s="29" t="str">
        <f>IF(AND($CI170="Y", Indicators!O170&lt;&gt;""), IF(Indicators!O170&lt;Parameters!F$20, "Y", "N"),"")</f>
        <v/>
      </c>
      <c r="CL170" s="29" t="str">
        <f>IF(AND($CI170="Y", Indicators!P170&lt;&gt;""), IF(Indicators!P170&lt;Parameters!G$20, "Y", "N"),"")</f>
        <v/>
      </c>
      <c r="CM170" s="29" t="str">
        <f>IF(AND($CI170="Y", Indicators!Q170&lt;&gt;""), IF(Indicators!Q170&lt;Parameters!H$20, "Y", "N"),"")</f>
        <v/>
      </c>
      <c r="CN170" s="29" t="str">
        <f>IF(AND($CI170="Y", Indicators!R170&lt;&gt;""), IF(Indicators!R170&lt;Parameters!I$20, "Y", "N"),"")</f>
        <v/>
      </c>
      <c r="CO170" s="29" t="str">
        <f>IF(AND($CI170="Y", Indicators!S170&lt;&gt;""), IF(Indicators!S170&lt;Parameters!J$20, "Y", "N"),"")</f>
        <v/>
      </c>
      <c r="CP170" s="29" t="str">
        <f>IF(AND($CI170="Y", Indicators!T170&lt;&gt;""), IF(Indicators!T170&lt;Parameters!K$20, "Y", "N"),"")</f>
        <v/>
      </c>
      <c r="CQ170" s="29" t="str">
        <f>IF(AND($CI170="Y", Indicators!U170&lt;&gt;""), IF(Indicators!U170&lt;Parameters!L$20, "Y", "N"),"")</f>
        <v/>
      </c>
      <c r="CR170" s="29" t="str">
        <f>IF(AND($CI170="Y", Indicators!V170&lt;&gt;""), IF(Indicators!V170&lt;Parameters!M$20, "Y", "N"),"")</f>
        <v/>
      </c>
      <c r="CS170" s="81" t="str">
        <f t="shared" si="95"/>
        <v/>
      </c>
      <c r="CT170" s="84" t="str">
        <f>IF(CI170="Y", IF(CS170&gt;=Parameters!C$19, "Y", "N"), "")</f>
        <v/>
      </c>
      <c r="CU170" s="29" t="str">
        <f>IF($H170="Yes",#REF!, "")</f>
        <v/>
      </c>
      <c r="CV170" s="78" t="str">
        <f>IF(CT170="Y", Indicators!X170, "")</f>
        <v/>
      </c>
      <c r="CW170" s="34" t="str">
        <f>IF(CV170&lt;&gt;"",IF(CV170&gt;Parameters!C189,"Y","N"), "")</f>
        <v/>
      </c>
      <c r="CY170" s="33" t="str">
        <f>IF($K170="Yes", IF(Indicators!F170&lt;&gt;"", Indicators!F170, ""), "")</f>
        <v/>
      </c>
      <c r="CZ170" s="33" t="str">
        <f>IF($K170="Yes", IF(Indicators!G170&lt;&gt;"", Indicators!G170, ""), "")</f>
        <v/>
      </c>
      <c r="DA170" s="33" t="str">
        <f>IF($K170="Yes", IF(Indicators!H170&lt;&gt;"", Indicators!H170, ""), "")</f>
        <v/>
      </c>
      <c r="DB170" s="33" t="str">
        <f>IF($K170="Yes", IF(Indicators!I170&lt;&gt;"", Indicators!I170, ""), "")</f>
        <v/>
      </c>
      <c r="DC170" s="33" t="str">
        <f>IF($K170="Yes", IF(Indicators!J170&lt;&gt;"", Indicators!J170, ""), "")</f>
        <v/>
      </c>
      <c r="DD170" s="33" t="str">
        <f>IF($K170="Yes", IF(Indicators!K170&lt;&gt;"", Indicators!K170, ""), "")</f>
        <v/>
      </c>
      <c r="DE170" s="33" t="str">
        <f>IF($K170="Yes", IF(Indicators!L170&lt;&gt;"", Indicators!L170, ""), "")</f>
        <v/>
      </c>
      <c r="DF170" s="33" t="str">
        <f>IF($K170="Yes", IF(Indicators!M170&lt;&gt;"", Indicators!M170, ""), "")</f>
        <v/>
      </c>
      <c r="DH170" s="33" t="str">
        <f>IF($K170="Yes", IF(Indicators!W170&lt;&gt;"", Indicators!W170, ""), "")</f>
        <v/>
      </c>
      <c r="DJ170" s="33" t="str">
        <f>IF($K170="Yes", IF(Indicators!O170&lt;&gt;"", Indicators!O170, ""), "")</f>
        <v/>
      </c>
      <c r="DK170" s="33" t="str">
        <f>IF($K170="Yes", IF(Indicators!P170&lt;&gt;"", Indicators!P170, ""), "")</f>
        <v/>
      </c>
      <c r="DL170" s="33" t="str">
        <f>IF($K170="Yes", IF(Indicators!Q170&lt;&gt;"", Indicators!Q170, ""), "")</f>
        <v/>
      </c>
      <c r="DM170" s="33" t="str">
        <f>IF($K170="Yes", IF(Indicators!R170&lt;&gt;"", Indicators!R170, ""), "")</f>
        <v/>
      </c>
      <c r="DN170" s="33" t="str">
        <f>IF($K170="Yes", IF(Indicators!S170&lt;&gt;"", Indicators!S170, ""), "")</f>
        <v/>
      </c>
      <c r="DO170" s="33" t="str">
        <f>IF($K170="Yes", IF(Indicators!T170&lt;&gt;"", Indicators!T170, ""), "")</f>
        <v/>
      </c>
      <c r="DP170" s="33" t="str">
        <f>IF($K170="Yes", IF(Indicators!U170&lt;&gt;"", Indicators!U170, ""), "")</f>
        <v/>
      </c>
      <c r="DQ170" s="33" t="str">
        <f>IF($K170="Yes", IF(Indicators!V170&lt;&gt;"", Indicators!V170, ""), "")</f>
        <v/>
      </c>
      <c r="DS170" s="29" t="str">
        <f>IF($K170="Yes", IF(Indicators!X170&lt;&gt;"", Indicators!X170, ""), "")</f>
        <v/>
      </c>
    </row>
    <row r="171" spans="1:123" x14ac:dyDescent="0.25">
      <c r="A171" s="56" t="str">
        <f>Indicators!A171</f>
        <v>District1037</v>
      </c>
      <c r="B171" s="56" t="str">
        <f>Indicators!B171</f>
        <v>School 8</v>
      </c>
      <c r="C171" s="57" t="str">
        <f>Indicators!D171</f>
        <v>Yes</v>
      </c>
      <c r="D171" s="64">
        <f>IF(AK171="Y", IF(Parameters!B$5="Percentile", Identification!AJ171,Identification!AI171), "")</f>
        <v>34.451219500000001</v>
      </c>
      <c r="E171" s="64" t="str">
        <f>IF(AN171="Y", IF(Parameters!B$6="Percentile", AM171, AL171), "")</f>
        <v/>
      </c>
      <c r="F171" s="57" t="str">
        <f t="shared" si="64"/>
        <v>Y</v>
      </c>
      <c r="G171" s="64" t="str">
        <f>IF(AND(F171="Y", AS171="Y"), IF(Parameters!B$7="Percentile", AR171,AQ171), "")</f>
        <v/>
      </c>
      <c r="H171" s="57" t="str">
        <f t="shared" si="65"/>
        <v>N</v>
      </c>
      <c r="I171" s="64" t="str">
        <f>IF(AND(H171="Y", AW171="Y"), IF(Parameters!B$7="Percentile", AV171,AU171), "")</f>
        <v/>
      </c>
      <c r="J171" s="65" t="str">
        <f t="shared" si="66"/>
        <v/>
      </c>
      <c r="K171" s="57" t="str">
        <f t="shared" si="67"/>
        <v>No</v>
      </c>
      <c r="L171" s="87">
        <f t="shared" si="68"/>
        <v>3</v>
      </c>
      <c r="M171" s="57" t="str">
        <f>Identification!BI171</f>
        <v>Y</v>
      </c>
      <c r="N171" s="87" t="str">
        <f t="shared" si="69"/>
        <v/>
      </c>
      <c r="O171" s="88" t="str">
        <f t="shared" si="70"/>
        <v>N</v>
      </c>
      <c r="P171" s="57" t="str">
        <f t="shared" si="71"/>
        <v/>
      </c>
      <c r="Q171" s="57" t="str">
        <f t="shared" si="72"/>
        <v/>
      </c>
      <c r="R171" s="57" t="str">
        <f t="shared" si="73"/>
        <v>No</v>
      </c>
      <c r="S171" s="57" t="str">
        <f t="shared" si="74"/>
        <v/>
      </c>
      <c r="T171" s="57" t="str">
        <f t="shared" si="75"/>
        <v>N</v>
      </c>
      <c r="U171" s="57" t="str">
        <f t="shared" si="76"/>
        <v/>
      </c>
      <c r="V171" s="88" t="str">
        <f t="shared" si="77"/>
        <v/>
      </c>
      <c r="W171" s="57" t="str">
        <f t="shared" si="78"/>
        <v/>
      </c>
      <c r="X171" s="91" t="str">
        <f t="shared" si="79"/>
        <v/>
      </c>
      <c r="Y171" s="58" t="str">
        <f t="shared" si="80"/>
        <v>No</v>
      </c>
      <c r="AA171" s="29" t="str">
        <f t="shared" si="81"/>
        <v>No</v>
      </c>
      <c r="AB171" s="29" t="str">
        <f t="shared" si="82"/>
        <v>No</v>
      </c>
      <c r="AC171" s="29" t="str">
        <f t="shared" si="83"/>
        <v>No</v>
      </c>
      <c r="AE171" s="29" t="str">
        <f t="shared" si="84"/>
        <v/>
      </c>
      <c r="AF171" s="29" t="str">
        <f t="shared" si="85"/>
        <v/>
      </c>
      <c r="AG171" s="29" t="str">
        <f t="shared" si="86"/>
        <v/>
      </c>
      <c r="AI171" s="33">
        <f>IF(C171="Yes",IF(Indicators!E171&lt;&gt;"", Indicators!E171,""),"")</f>
        <v>34.451219500000001</v>
      </c>
      <c r="AJ171" s="33">
        <f t="shared" si="87"/>
        <v>21.7</v>
      </c>
      <c r="AK171" s="62" t="str">
        <f>IF(Parameters!B$5="Percentile", IF(AJ171&lt;Parameters!C$5, "Y", "N"), IF(AI171&lt;Parameters!C$5, "Y", "N"))</f>
        <v>Y</v>
      </c>
      <c r="AL171" s="33" t="str">
        <f>IF(C171="Yes", IF(Indicators!W171&lt;&gt;"", Indicators!W171, ""),"")</f>
        <v/>
      </c>
      <c r="AM171" s="33" t="str">
        <f t="shared" si="88"/>
        <v/>
      </c>
      <c r="AN171" s="33" t="str">
        <f>IF(AL171&lt;&gt;"", IF(Parameters!B$6="Percentile", IF(AM171&lt;Parameters!C$6, "Y", "N"), IF(AL171&lt;Parameters!C$6, "Y", "N")),"")</f>
        <v/>
      </c>
      <c r="AO171" s="47" t="str">
        <f t="shared" si="89"/>
        <v>Y</v>
      </c>
      <c r="AQ171" s="33">
        <f>IF(C171="Yes", IF(Indicators!N171&lt;&gt;"", Indicators!N171,""),"")</f>
        <v>101.66666669999999</v>
      </c>
      <c r="AR171" s="33">
        <f t="shared" si="90"/>
        <v>26.700000000000003</v>
      </c>
      <c r="AS171" s="48" t="str">
        <f>IF(Parameters!B$7="Percentile", IF(AR171&lt;Parameters!C$7, "Y", "N"), IF(AQ171&lt;Parameters!C$7, "Y", "N"))</f>
        <v>N</v>
      </c>
      <c r="AU171" s="33">
        <f>IF(C171="Yes", IF(Indicators!X171&lt;&gt;"", Indicators!X171,""),"")</f>
        <v>15.77</v>
      </c>
      <c r="AV171" s="33">
        <f t="shared" si="91"/>
        <v>41</v>
      </c>
      <c r="AW171" s="48" t="str">
        <f>IF(Parameters!B$8="Percentile", IF(AV171&lt;Parameters!C$8, "Y", "N"), IF(AU171&gt;Parameters!C$8, "Y", "N"))</f>
        <v>N</v>
      </c>
      <c r="AY171" s="71" t="str">
        <f>IF(Indicators!F171&lt;&gt;"", IF(Indicators!F171&lt;Parameters!F$5, "Y", "N"), "")</f>
        <v>Y</v>
      </c>
      <c r="AZ171" s="71" t="str">
        <f>IF(Indicators!G171&lt;&gt;"", IF(Indicators!G171&lt;Parameters!G$5, "Y", "N"), "")</f>
        <v>N</v>
      </c>
      <c r="BA171" s="71" t="str">
        <f>IF(Indicators!H171&lt;&gt;"", IF(Indicators!H171&lt;Parameters!H$5, "Y", "N"), "")</f>
        <v/>
      </c>
      <c r="BB171" s="71" t="str">
        <f>IF(Indicators!I171&lt;&gt;"", IF(Indicators!I171&lt;Parameters!I$5, "Y", "N"), "")</f>
        <v/>
      </c>
      <c r="BC171" s="71" t="str">
        <f>IF(Indicators!J171&lt;&gt;"", IF(Indicators!J171&lt;Parameters!J$5, "Y", "N"), "")</f>
        <v/>
      </c>
      <c r="BD171" s="71" t="str">
        <f>IF(Indicators!K171&lt;&gt;"", IF(Indicators!K171&lt;Parameters!K$5, "Y", "N"), "")</f>
        <v/>
      </c>
      <c r="BE171" s="71" t="str">
        <f>IF(Indicators!L171&lt;&gt;"", IF(Indicators!L171&lt;Parameters!L$5, "Y", "N"), "")</f>
        <v>Y</v>
      </c>
      <c r="BF171" s="71" t="str">
        <f>IF(Indicators!M171&lt;&gt;"", IF(Indicators!M171&lt;Parameters!M$5, "Y", "N"), "")</f>
        <v>Y</v>
      </c>
      <c r="BG171" s="29" t="str">
        <f>IF(Indicators!Q171&lt;&gt;"", IF(Indicators!Q171&lt;Parameters!H$6, "Y", "N"), "")</f>
        <v/>
      </c>
      <c r="BH171" s="29">
        <f t="shared" si="92"/>
        <v>3</v>
      </c>
      <c r="BI171" s="47" t="str">
        <f>IF(K171="No",IF(BH171&gt;=Parameters!C$12, "Y", "N"), "")</f>
        <v>Y</v>
      </c>
      <c r="BK171" s="78">
        <f>IF(AND($BI171="Y", Indicators!O171&lt;&gt;""), _xlfn.PERCENTRANK.EXC(Indicators!O$2:O$210, Indicators!O171)*100, "")</f>
        <v>54.1</v>
      </c>
      <c r="BL171" s="78">
        <f>IF(AND($BI171="Y", Indicators!P171&lt;&gt;""), _xlfn.PERCENTRANK.EXC(Indicators!P$2:P$210, Indicators!P171)*100, "")</f>
        <v>77.8</v>
      </c>
      <c r="BM171" s="78" t="str">
        <f>IF(AND($BI171="Y", Indicators!Q171&lt;&gt;""), _xlfn.PERCENTRANK.EXC(Indicators!Q$2:Q$210, Indicators!Q171)*100, "")</f>
        <v/>
      </c>
      <c r="BN171" s="78" t="str">
        <f>IF(AND($BI171="Y", Indicators!R171&lt;&gt;""), _xlfn.PERCENTRANK.EXC(Indicators!R$2:R$210, Indicators!R171)*100, "")</f>
        <v/>
      </c>
      <c r="BO171" s="78" t="str">
        <f>IF(AND($BI171="Y", Indicators!S171&lt;&gt;""), _xlfn.PERCENTRANK.EXC(Indicators!S$2:S$210, Indicators!S171)*100, "")</f>
        <v/>
      </c>
      <c r="BP171" s="78" t="str">
        <f>IF(AND($BI171="Y", Indicators!T171&lt;&gt;""), _xlfn.PERCENTRANK.EXC(Indicators!T$2:T$210, Indicators!T171)*100, "")</f>
        <v/>
      </c>
      <c r="BQ171" s="78" t="str">
        <f>IF(AND($BI171="Y", Indicators!U171&lt;&gt;""), _xlfn.PERCENTRANK.EXC(Indicators!U$2:U$210, Indicators!U171)*100, "")</f>
        <v/>
      </c>
      <c r="BR171" s="78">
        <f>IF(AND($BI171="Y", Indicators!V171&lt;&gt;""), _xlfn.PERCENTRANK.EXC(Indicators!V$2:V$210, Indicators!V171)*100, "")</f>
        <v>21.8</v>
      </c>
      <c r="BS171" s="81">
        <f t="shared" si="93"/>
        <v>1</v>
      </c>
      <c r="BT171" s="84" t="str">
        <f>IF(BI171="Y", IF(BS171&gt;=Parameters!C$13, "Y", "N"), "")</f>
        <v>N</v>
      </c>
      <c r="BU171" s="29"/>
      <c r="BV171" s="33" t="str">
        <f>IF(BT171="Y", Indicators!X171, "")</f>
        <v/>
      </c>
      <c r="BW171" s="47" t="str">
        <f>IF(BV171&lt;&gt;"", IF(BV171&gt;Parameters!C$14,"Y", "N"), "")</f>
        <v/>
      </c>
      <c r="BY171" s="72" t="str">
        <f>IF(Indicators!F171&lt;&gt;"", IF(Indicators!F171&lt;Parameters!F$18, "Y", "N"), "")</f>
        <v>N</v>
      </c>
      <c r="BZ171" s="72" t="str">
        <f>IF(Indicators!G171&lt;&gt;"", IF(Indicators!G171&lt;Parameters!G$18, "Y", "N"), "")</f>
        <v>N</v>
      </c>
      <c r="CA171" s="72" t="str">
        <f>IF(Indicators!H171&lt;&gt;"", IF(Indicators!H171&lt;Parameters!H$18, "Y", "N"), "")</f>
        <v/>
      </c>
      <c r="CB171" s="72" t="str">
        <f>IF(Indicators!I171&lt;&gt;"", IF(Indicators!I171&lt;Parameters!I$18, "Y", "N"), "")</f>
        <v/>
      </c>
      <c r="CC171" s="72" t="str">
        <f>IF(Indicators!J171&lt;&gt;"", IF(Indicators!J171&lt;Parameters!J$18, "Y", "N"), "")</f>
        <v/>
      </c>
      <c r="CD171" s="72" t="str">
        <f>IF(Indicators!K171&lt;&gt;"", IF(Indicators!K171&lt;Parameters!K$18, "Y", "N"), "")</f>
        <v/>
      </c>
      <c r="CE171" s="72" t="str">
        <f>IF(Indicators!L171&lt;&gt;"", IF(Indicators!L171&lt;Parameters!L$18, "Y", "N"), "")</f>
        <v>N</v>
      </c>
      <c r="CF171" s="72" t="str">
        <f>IF(Indicators!M171&lt;&gt;"", IF(Indicators!M171&lt;Parameters!M$18, "Y", "N"), "")</f>
        <v>Y</v>
      </c>
      <c r="CG171" s="29" t="str">
        <f>IF(Indicators!Q171&lt;&gt;"", IF(Indicators!Q171&lt;Parameters!H$19, "Y", "N"), "")</f>
        <v/>
      </c>
      <c r="CH171" s="29">
        <f t="shared" si="94"/>
        <v>1</v>
      </c>
      <c r="CI171" s="47" t="str">
        <f>IF(AND(K171="No",R171="No"),IF(CH171&gt;=Parameters!C$18, "Y", "N"), "")</f>
        <v>N</v>
      </c>
      <c r="CJ171" s="29"/>
      <c r="CK171" s="29" t="str">
        <f>IF(AND($CI171="Y", Indicators!O171&lt;&gt;""), IF(Indicators!O171&lt;Parameters!F$20, "Y", "N"),"")</f>
        <v/>
      </c>
      <c r="CL171" s="29" t="str">
        <f>IF(AND($CI171="Y", Indicators!P171&lt;&gt;""), IF(Indicators!P171&lt;Parameters!G$20, "Y", "N"),"")</f>
        <v/>
      </c>
      <c r="CM171" s="29" t="str">
        <f>IF(AND($CI171="Y", Indicators!Q171&lt;&gt;""), IF(Indicators!Q171&lt;Parameters!H$20, "Y", "N"),"")</f>
        <v/>
      </c>
      <c r="CN171" s="29" t="str">
        <f>IF(AND($CI171="Y", Indicators!R171&lt;&gt;""), IF(Indicators!R171&lt;Parameters!I$20, "Y", "N"),"")</f>
        <v/>
      </c>
      <c r="CO171" s="29" t="str">
        <f>IF(AND($CI171="Y", Indicators!S171&lt;&gt;""), IF(Indicators!S171&lt;Parameters!J$20, "Y", "N"),"")</f>
        <v/>
      </c>
      <c r="CP171" s="29" t="str">
        <f>IF(AND($CI171="Y", Indicators!T171&lt;&gt;""), IF(Indicators!T171&lt;Parameters!K$20, "Y", "N"),"")</f>
        <v/>
      </c>
      <c r="CQ171" s="29" t="str">
        <f>IF(AND($CI171="Y", Indicators!U171&lt;&gt;""), IF(Indicators!U171&lt;Parameters!L$20, "Y", "N"),"")</f>
        <v/>
      </c>
      <c r="CR171" s="29" t="str">
        <f>IF(AND($CI171="Y", Indicators!V171&lt;&gt;""), IF(Indicators!V171&lt;Parameters!M$20, "Y", "N"),"")</f>
        <v/>
      </c>
      <c r="CS171" s="81" t="str">
        <f t="shared" si="95"/>
        <v/>
      </c>
      <c r="CT171" s="84" t="str">
        <f>IF(CI171="Y", IF(CS171&gt;=Parameters!C$19, "Y", "N"), "")</f>
        <v/>
      </c>
      <c r="CU171" s="29" t="str">
        <f>IF($H171="Yes",#REF!, "")</f>
        <v/>
      </c>
      <c r="CV171" s="78" t="str">
        <f>IF(CT171="Y", Indicators!X171, "")</f>
        <v/>
      </c>
      <c r="CW171" s="34" t="str">
        <f>IF(CV171&lt;&gt;"",IF(CV171&gt;Parameters!C190,"Y","N"), "")</f>
        <v/>
      </c>
      <c r="CY171" s="33" t="str">
        <f>IF($K171="Yes", IF(Indicators!F171&lt;&gt;"", Indicators!F171, ""), "")</f>
        <v/>
      </c>
      <c r="CZ171" s="33" t="str">
        <f>IF($K171="Yes", IF(Indicators!G171&lt;&gt;"", Indicators!G171, ""), "")</f>
        <v/>
      </c>
      <c r="DA171" s="33" t="str">
        <f>IF($K171="Yes", IF(Indicators!H171&lt;&gt;"", Indicators!H171, ""), "")</f>
        <v/>
      </c>
      <c r="DB171" s="33" t="str">
        <f>IF($K171="Yes", IF(Indicators!I171&lt;&gt;"", Indicators!I171, ""), "")</f>
        <v/>
      </c>
      <c r="DC171" s="33" t="str">
        <f>IF($K171="Yes", IF(Indicators!J171&lt;&gt;"", Indicators!J171, ""), "")</f>
        <v/>
      </c>
      <c r="DD171" s="33" t="str">
        <f>IF($K171="Yes", IF(Indicators!K171&lt;&gt;"", Indicators!K171, ""), "")</f>
        <v/>
      </c>
      <c r="DE171" s="33" t="str">
        <f>IF($K171="Yes", IF(Indicators!L171&lt;&gt;"", Indicators!L171, ""), "")</f>
        <v/>
      </c>
      <c r="DF171" s="33" t="str">
        <f>IF($K171="Yes", IF(Indicators!M171&lt;&gt;"", Indicators!M171, ""), "")</f>
        <v/>
      </c>
      <c r="DH171" s="33" t="str">
        <f>IF($K171="Yes", IF(Indicators!W171&lt;&gt;"", Indicators!W171, ""), "")</f>
        <v/>
      </c>
      <c r="DJ171" s="33" t="str">
        <f>IF($K171="Yes", IF(Indicators!O171&lt;&gt;"", Indicators!O171, ""), "")</f>
        <v/>
      </c>
      <c r="DK171" s="33" t="str">
        <f>IF($K171="Yes", IF(Indicators!P171&lt;&gt;"", Indicators!P171, ""), "")</f>
        <v/>
      </c>
      <c r="DL171" s="33" t="str">
        <f>IF($K171="Yes", IF(Indicators!Q171&lt;&gt;"", Indicators!Q171, ""), "")</f>
        <v/>
      </c>
      <c r="DM171" s="33" t="str">
        <f>IF($K171="Yes", IF(Indicators!R171&lt;&gt;"", Indicators!R171, ""), "")</f>
        <v/>
      </c>
      <c r="DN171" s="33" t="str">
        <f>IF($K171="Yes", IF(Indicators!S171&lt;&gt;"", Indicators!S171, ""), "")</f>
        <v/>
      </c>
      <c r="DO171" s="33" t="str">
        <f>IF($K171="Yes", IF(Indicators!T171&lt;&gt;"", Indicators!T171, ""), "")</f>
        <v/>
      </c>
      <c r="DP171" s="33" t="str">
        <f>IF($K171="Yes", IF(Indicators!U171&lt;&gt;"", Indicators!U171, ""), "")</f>
        <v/>
      </c>
      <c r="DQ171" s="33" t="str">
        <f>IF($K171="Yes", IF(Indicators!V171&lt;&gt;"", Indicators!V171, ""), "")</f>
        <v/>
      </c>
      <c r="DS171" s="29" t="str">
        <f>IF($K171="Yes", IF(Indicators!X171&lt;&gt;"", Indicators!X171, ""), "")</f>
        <v/>
      </c>
    </row>
    <row r="172" spans="1:123" x14ac:dyDescent="0.25">
      <c r="A172" s="56" t="str">
        <f>Indicators!A172</f>
        <v>District1038</v>
      </c>
      <c r="B172" s="56" t="str">
        <f>Indicators!B172</f>
        <v>School 1</v>
      </c>
      <c r="C172" s="57" t="str">
        <f>Indicators!D172</f>
        <v>No</v>
      </c>
      <c r="D172" s="64" t="str">
        <f>IF(AK172="Y", IF(Parameters!B$5="Percentile", Identification!AJ172,Identification!AI172), "")</f>
        <v/>
      </c>
      <c r="E172" s="64" t="str">
        <f>IF(AN172="Y", IF(Parameters!B$6="Percentile", AM172, AL172), "")</f>
        <v/>
      </c>
      <c r="F172" s="57" t="str">
        <f t="shared" si="64"/>
        <v/>
      </c>
      <c r="G172" s="64" t="str">
        <f>IF(AND(F172="Y", AS172="Y"), IF(Parameters!B$7="Percentile", AR172,AQ172), "")</f>
        <v/>
      </c>
      <c r="H172" s="57" t="str">
        <f t="shared" si="65"/>
        <v/>
      </c>
      <c r="I172" s="64" t="str">
        <f>IF(AND(H172="Y", AW172="Y"), IF(Parameters!B$7="Percentile", AV172,AU172), "")</f>
        <v/>
      </c>
      <c r="J172" s="65" t="str">
        <f t="shared" si="66"/>
        <v/>
      </c>
      <c r="K172" s="57" t="str">
        <f t="shared" si="67"/>
        <v>No</v>
      </c>
      <c r="L172" s="87">
        <f t="shared" si="68"/>
        <v>3</v>
      </c>
      <c r="M172" s="57" t="str">
        <f>Identification!BI172</f>
        <v>Y</v>
      </c>
      <c r="N172" s="87" t="str">
        <f t="shared" si="69"/>
        <v/>
      </c>
      <c r="O172" s="88" t="str">
        <f t="shared" si="70"/>
        <v>N</v>
      </c>
      <c r="P172" s="57" t="str">
        <f t="shared" si="71"/>
        <v/>
      </c>
      <c r="Q172" s="57" t="str">
        <f t="shared" si="72"/>
        <v/>
      </c>
      <c r="R172" s="57" t="str">
        <f t="shared" si="73"/>
        <v>No</v>
      </c>
      <c r="S172" s="57">
        <f t="shared" si="74"/>
        <v>3</v>
      </c>
      <c r="T172" s="57" t="str">
        <f t="shared" si="75"/>
        <v>Y</v>
      </c>
      <c r="U172" s="57">
        <f t="shared" si="76"/>
        <v>3</v>
      </c>
      <c r="V172" s="88" t="str">
        <f t="shared" si="77"/>
        <v>Y</v>
      </c>
      <c r="W172" s="57">
        <f t="shared" si="78"/>
        <v>19.64</v>
      </c>
      <c r="X172" s="91" t="str">
        <f t="shared" si="79"/>
        <v>Y</v>
      </c>
      <c r="Y172" s="58" t="str">
        <f t="shared" si="80"/>
        <v>Yes</v>
      </c>
      <c r="AA172" s="29" t="str">
        <f t="shared" si="81"/>
        <v/>
      </c>
      <c r="AB172" s="29" t="str">
        <f t="shared" si="82"/>
        <v/>
      </c>
      <c r="AC172" s="29" t="str">
        <f t="shared" si="83"/>
        <v/>
      </c>
      <c r="AE172" s="29" t="str">
        <f t="shared" si="84"/>
        <v>No</v>
      </c>
      <c r="AF172" s="29" t="str">
        <f t="shared" si="85"/>
        <v>No</v>
      </c>
      <c r="AG172" s="29" t="str">
        <f t="shared" si="86"/>
        <v>Yes</v>
      </c>
      <c r="AI172" s="33" t="str">
        <f>IF(C172="Yes",IF(Indicators!E172&lt;&gt;"", Indicators!E172,""),"")</f>
        <v/>
      </c>
      <c r="AJ172" s="33" t="str">
        <f t="shared" si="87"/>
        <v/>
      </c>
      <c r="AK172" s="62" t="str">
        <f>IF(Parameters!B$5="Percentile", IF(AJ172&lt;Parameters!C$5, "Y", "N"), IF(AI172&lt;Parameters!C$5, "Y", "N"))</f>
        <v>N</v>
      </c>
      <c r="AL172" s="33" t="str">
        <f>IF(C172="Yes", IF(Indicators!W172&lt;&gt;"", Indicators!W172, ""),"")</f>
        <v/>
      </c>
      <c r="AM172" s="33" t="str">
        <f t="shared" si="88"/>
        <v/>
      </c>
      <c r="AN172" s="33" t="str">
        <f>IF(AL172&lt;&gt;"", IF(Parameters!B$6="Percentile", IF(AM172&lt;Parameters!C$6, "Y", "N"), IF(AL172&lt;Parameters!C$6, "Y", "N")),"")</f>
        <v/>
      </c>
      <c r="AO172" s="47" t="str">
        <f t="shared" si="89"/>
        <v>N</v>
      </c>
      <c r="AQ172" s="33" t="str">
        <f>IF(C172="Yes", IF(Indicators!N172&lt;&gt;"", Indicators!N172,""),"")</f>
        <v/>
      </c>
      <c r="AR172" s="33" t="str">
        <f t="shared" si="90"/>
        <v/>
      </c>
      <c r="AS172" s="48" t="str">
        <f>IF(Parameters!B$7="Percentile", IF(AR172&lt;Parameters!C$7, "Y", "N"), IF(AQ172&lt;Parameters!C$7, "Y", "N"))</f>
        <v>N</v>
      </c>
      <c r="AU172" s="33" t="str">
        <f>IF(C172="Yes", IF(Indicators!X172&lt;&gt;"", Indicators!X172,""),"")</f>
        <v/>
      </c>
      <c r="AV172" s="33" t="str">
        <f t="shared" si="91"/>
        <v/>
      </c>
      <c r="AW172" s="48" t="str">
        <f>IF(Parameters!B$8="Percentile", IF(AV172&lt;Parameters!C$8, "Y", "N"), IF(AU172&gt;Parameters!C$8, "Y", "N"))</f>
        <v>N</v>
      </c>
      <c r="AY172" s="71" t="str">
        <f>IF(Indicators!F172&lt;&gt;"", IF(Indicators!F172&lt;Parameters!F$5, "Y", "N"), "")</f>
        <v>Y</v>
      </c>
      <c r="AZ172" s="71" t="str">
        <f>IF(Indicators!G172&lt;&gt;"", IF(Indicators!G172&lt;Parameters!G$5, "Y", "N"), "")</f>
        <v>Y</v>
      </c>
      <c r="BA172" s="71" t="str">
        <f>IF(Indicators!H172&lt;&gt;"", IF(Indicators!H172&lt;Parameters!H$5, "Y", "N"), "")</f>
        <v/>
      </c>
      <c r="BB172" s="71" t="str">
        <f>IF(Indicators!I172&lt;&gt;"", IF(Indicators!I172&lt;Parameters!I$5, "Y", "N"), "")</f>
        <v/>
      </c>
      <c r="BC172" s="71" t="str">
        <f>IF(Indicators!J172&lt;&gt;"", IF(Indicators!J172&lt;Parameters!J$5, "Y", "N"), "")</f>
        <v/>
      </c>
      <c r="BD172" s="71" t="str">
        <f>IF(Indicators!K172&lt;&gt;"", IF(Indicators!K172&lt;Parameters!K$5, "Y", "N"), "")</f>
        <v/>
      </c>
      <c r="BE172" s="71" t="str">
        <f>IF(Indicators!L172&lt;&gt;"", IF(Indicators!L172&lt;Parameters!L$5, "Y", "N"), "")</f>
        <v/>
      </c>
      <c r="BF172" s="71" t="str">
        <f>IF(Indicators!M172&lt;&gt;"", IF(Indicators!M172&lt;Parameters!M$5, "Y", "N"), "")</f>
        <v>Y</v>
      </c>
      <c r="BG172" s="29" t="str">
        <f>IF(Indicators!Q172&lt;&gt;"", IF(Indicators!Q172&lt;Parameters!H$6, "Y", "N"), "")</f>
        <v/>
      </c>
      <c r="BH172" s="29">
        <f t="shared" si="92"/>
        <v>3</v>
      </c>
      <c r="BI172" s="47" t="str">
        <f>IF(K172="No",IF(BH172&gt;=Parameters!C$12, "Y", "N"), "")</f>
        <v>Y</v>
      </c>
      <c r="BK172" s="78">
        <f>IF(AND($BI172="Y", Indicators!O172&lt;&gt;""), _xlfn.PERCENTRANK.EXC(Indicators!O$2:O$210, Indicators!O172)*100, "")</f>
        <v>40.1</v>
      </c>
      <c r="BL172" s="78">
        <f>IF(AND($BI172="Y", Indicators!P172&lt;&gt;""), _xlfn.PERCENTRANK.EXC(Indicators!P$2:P$210, Indicators!P172)*100, "")</f>
        <v>67.100000000000009</v>
      </c>
      <c r="BM172" s="78" t="str">
        <f>IF(AND($BI172="Y", Indicators!Q172&lt;&gt;""), _xlfn.PERCENTRANK.EXC(Indicators!Q$2:Q$210, Indicators!Q172)*100, "")</f>
        <v/>
      </c>
      <c r="BN172" s="78" t="str">
        <f>IF(AND($BI172="Y", Indicators!R172&lt;&gt;""), _xlfn.PERCENTRANK.EXC(Indicators!R$2:R$210, Indicators!R172)*100, "")</f>
        <v/>
      </c>
      <c r="BO172" s="78" t="str">
        <f>IF(AND($BI172="Y", Indicators!S172&lt;&gt;""), _xlfn.PERCENTRANK.EXC(Indicators!S$2:S$210, Indicators!S172)*100, "")</f>
        <v/>
      </c>
      <c r="BP172" s="78" t="str">
        <f>IF(AND($BI172="Y", Indicators!T172&lt;&gt;""), _xlfn.PERCENTRANK.EXC(Indicators!T$2:T$210, Indicators!T172)*100, "")</f>
        <v/>
      </c>
      <c r="BQ172" s="78" t="str">
        <f>IF(AND($BI172="Y", Indicators!U172&lt;&gt;""), _xlfn.PERCENTRANK.EXC(Indicators!U$2:U$210, Indicators!U172)*100, "")</f>
        <v/>
      </c>
      <c r="BR172" s="78">
        <f>IF(AND($BI172="Y", Indicators!V172&lt;&gt;""), _xlfn.PERCENTRANK.EXC(Indicators!V$2:V$210, Indicators!V172)*100, "")</f>
        <v>28.299999999999997</v>
      </c>
      <c r="BS172" s="81">
        <f t="shared" si="93"/>
        <v>0</v>
      </c>
      <c r="BT172" s="84" t="str">
        <f>IF(BI172="Y", IF(BS172&gt;=Parameters!C$13, "Y", "N"), "")</f>
        <v>N</v>
      </c>
      <c r="BU172" s="29"/>
      <c r="BV172" s="33" t="str">
        <f>IF(BT172="Y", Indicators!X172, "")</f>
        <v/>
      </c>
      <c r="BW172" s="47" t="str">
        <f>IF(BV172&lt;&gt;"", IF(BV172&gt;Parameters!C$14,"Y", "N"), "")</f>
        <v/>
      </c>
      <c r="BY172" s="72" t="str">
        <f>IF(Indicators!F172&lt;&gt;"", IF(Indicators!F172&lt;Parameters!F$18, "Y", "N"), "")</f>
        <v>Y</v>
      </c>
      <c r="BZ172" s="72" t="str">
        <f>IF(Indicators!G172&lt;&gt;"", IF(Indicators!G172&lt;Parameters!G$18, "Y", "N"), "")</f>
        <v>Y</v>
      </c>
      <c r="CA172" s="72" t="str">
        <f>IF(Indicators!H172&lt;&gt;"", IF(Indicators!H172&lt;Parameters!H$18, "Y", "N"), "")</f>
        <v/>
      </c>
      <c r="CB172" s="72" t="str">
        <f>IF(Indicators!I172&lt;&gt;"", IF(Indicators!I172&lt;Parameters!I$18, "Y", "N"), "")</f>
        <v/>
      </c>
      <c r="CC172" s="72" t="str">
        <f>IF(Indicators!J172&lt;&gt;"", IF(Indicators!J172&lt;Parameters!J$18, "Y", "N"), "")</f>
        <v/>
      </c>
      <c r="CD172" s="72" t="str">
        <f>IF(Indicators!K172&lt;&gt;"", IF(Indicators!K172&lt;Parameters!K$18, "Y", "N"), "")</f>
        <v/>
      </c>
      <c r="CE172" s="72" t="str">
        <f>IF(Indicators!L172&lt;&gt;"", IF(Indicators!L172&lt;Parameters!L$18, "Y", "N"), "")</f>
        <v/>
      </c>
      <c r="CF172" s="72" t="str">
        <f>IF(Indicators!M172&lt;&gt;"", IF(Indicators!M172&lt;Parameters!M$18, "Y", "N"), "")</f>
        <v>Y</v>
      </c>
      <c r="CG172" s="29" t="str">
        <f>IF(Indicators!Q172&lt;&gt;"", IF(Indicators!Q172&lt;Parameters!H$19, "Y", "N"), "")</f>
        <v/>
      </c>
      <c r="CH172" s="29">
        <f t="shared" si="94"/>
        <v>3</v>
      </c>
      <c r="CI172" s="47" t="str">
        <f>IF(AND(K172="No",R172="No"),IF(CH172&gt;=Parameters!C$18, "Y", "N"), "")</f>
        <v>Y</v>
      </c>
      <c r="CJ172" s="29"/>
      <c r="CK172" s="29" t="str">
        <f>IF(AND($CI172="Y", Indicators!O172&lt;&gt;""), IF(Indicators!O172&lt;Parameters!F$20, "Y", "N"),"")</f>
        <v>Y</v>
      </c>
      <c r="CL172" s="29" t="str">
        <f>IF(AND($CI172="Y", Indicators!P172&lt;&gt;""), IF(Indicators!P172&lt;Parameters!G$20, "Y", "N"),"")</f>
        <v>Y</v>
      </c>
      <c r="CM172" s="29" t="str">
        <f>IF(AND($CI172="Y", Indicators!Q172&lt;&gt;""), IF(Indicators!Q172&lt;Parameters!H$20, "Y", "N"),"")</f>
        <v/>
      </c>
      <c r="CN172" s="29" t="str">
        <f>IF(AND($CI172="Y", Indicators!R172&lt;&gt;""), IF(Indicators!R172&lt;Parameters!I$20, "Y", "N"),"")</f>
        <v/>
      </c>
      <c r="CO172" s="29" t="str">
        <f>IF(AND($CI172="Y", Indicators!S172&lt;&gt;""), IF(Indicators!S172&lt;Parameters!J$20, "Y", "N"),"")</f>
        <v/>
      </c>
      <c r="CP172" s="29" t="str">
        <f>IF(AND($CI172="Y", Indicators!T172&lt;&gt;""), IF(Indicators!T172&lt;Parameters!K$20, "Y", "N"),"")</f>
        <v/>
      </c>
      <c r="CQ172" s="29" t="str">
        <f>IF(AND($CI172="Y", Indicators!U172&lt;&gt;""), IF(Indicators!U172&lt;Parameters!L$20, "Y", "N"),"")</f>
        <v/>
      </c>
      <c r="CR172" s="29" t="str">
        <f>IF(AND($CI172="Y", Indicators!V172&lt;&gt;""), IF(Indicators!V172&lt;Parameters!M$20, "Y", "N"),"")</f>
        <v>Y</v>
      </c>
      <c r="CS172" s="81">
        <f t="shared" si="95"/>
        <v>3</v>
      </c>
      <c r="CT172" s="84" t="str">
        <f>IF(CI172="Y", IF(CS172&gt;=Parameters!C$19, "Y", "N"), "")</f>
        <v>Y</v>
      </c>
      <c r="CU172" s="29" t="str">
        <f>IF($H172="Yes",#REF!, "")</f>
        <v/>
      </c>
      <c r="CV172" s="78">
        <f>IF(CT172="Y", Indicators!X172, "")</f>
        <v>19.64</v>
      </c>
      <c r="CW172" s="34" t="str">
        <f>IF(CV172&lt;&gt;"",IF(CV172&gt;Parameters!C191,"Y","N"), "")</f>
        <v>Y</v>
      </c>
      <c r="CY172" s="33" t="str">
        <f>IF($K172="Yes", IF(Indicators!F172&lt;&gt;"", Indicators!F172, ""), "")</f>
        <v/>
      </c>
      <c r="CZ172" s="33" t="str">
        <f>IF($K172="Yes", IF(Indicators!G172&lt;&gt;"", Indicators!G172, ""), "")</f>
        <v/>
      </c>
      <c r="DA172" s="33" t="str">
        <f>IF($K172="Yes", IF(Indicators!H172&lt;&gt;"", Indicators!H172, ""), "")</f>
        <v/>
      </c>
      <c r="DB172" s="33" t="str">
        <f>IF($K172="Yes", IF(Indicators!I172&lt;&gt;"", Indicators!I172, ""), "")</f>
        <v/>
      </c>
      <c r="DC172" s="33" t="str">
        <f>IF($K172="Yes", IF(Indicators!J172&lt;&gt;"", Indicators!J172, ""), "")</f>
        <v/>
      </c>
      <c r="DD172" s="33" t="str">
        <f>IF($K172="Yes", IF(Indicators!K172&lt;&gt;"", Indicators!K172, ""), "")</f>
        <v/>
      </c>
      <c r="DE172" s="33" t="str">
        <f>IF($K172="Yes", IF(Indicators!L172&lt;&gt;"", Indicators!L172, ""), "")</f>
        <v/>
      </c>
      <c r="DF172" s="33" t="str">
        <f>IF($K172="Yes", IF(Indicators!M172&lt;&gt;"", Indicators!M172, ""), "")</f>
        <v/>
      </c>
      <c r="DH172" s="33" t="str">
        <f>IF($K172="Yes", IF(Indicators!W172&lt;&gt;"", Indicators!W172, ""), "")</f>
        <v/>
      </c>
      <c r="DJ172" s="33" t="str">
        <f>IF($K172="Yes", IF(Indicators!O172&lt;&gt;"", Indicators!O172, ""), "")</f>
        <v/>
      </c>
      <c r="DK172" s="33" t="str">
        <f>IF($K172="Yes", IF(Indicators!P172&lt;&gt;"", Indicators!P172, ""), "")</f>
        <v/>
      </c>
      <c r="DL172" s="33" t="str">
        <f>IF($K172="Yes", IF(Indicators!Q172&lt;&gt;"", Indicators!Q172, ""), "")</f>
        <v/>
      </c>
      <c r="DM172" s="33" t="str">
        <f>IF($K172="Yes", IF(Indicators!R172&lt;&gt;"", Indicators!R172, ""), "")</f>
        <v/>
      </c>
      <c r="DN172" s="33" t="str">
        <f>IF($K172="Yes", IF(Indicators!S172&lt;&gt;"", Indicators!S172, ""), "")</f>
        <v/>
      </c>
      <c r="DO172" s="33" t="str">
        <f>IF($K172="Yes", IF(Indicators!T172&lt;&gt;"", Indicators!T172, ""), "")</f>
        <v/>
      </c>
      <c r="DP172" s="33" t="str">
        <f>IF($K172="Yes", IF(Indicators!U172&lt;&gt;"", Indicators!U172, ""), "")</f>
        <v/>
      </c>
      <c r="DQ172" s="33" t="str">
        <f>IF($K172="Yes", IF(Indicators!V172&lt;&gt;"", Indicators!V172, ""), "")</f>
        <v/>
      </c>
      <c r="DS172" s="29" t="str">
        <f>IF($K172="Yes", IF(Indicators!X172&lt;&gt;"", Indicators!X172, ""), "")</f>
        <v/>
      </c>
    </row>
    <row r="173" spans="1:123" x14ac:dyDescent="0.25">
      <c r="A173" s="56" t="str">
        <f>Indicators!A173</f>
        <v>District1038</v>
      </c>
      <c r="B173" s="56" t="str">
        <f>Indicators!B173</f>
        <v>School 2</v>
      </c>
      <c r="C173" s="57" t="str">
        <f>Indicators!D173</f>
        <v>Yes</v>
      </c>
      <c r="D173" s="64">
        <f>IF(AK173="Y", IF(Parameters!B$5="Percentile", Identification!AJ173,Identification!AI173), "")</f>
        <v>48.913043500000001</v>
      </c>
      <c r="E173" s="64" t="str">
        <f>IF(AN173="Y", IF(Parameters!B$6="Percentile", AM173, AL173), "")</f>
        <v/>
      </c>
      <c r="F173" s="57" t="str">
        <f t="shared" si="64"/>
        <v>Y</v>
      </c>
      <c r="G173" s="64" t="str">
        <f>IF(AND(F173="Y", AS173="Y"), IF(Parameters!B$7="Percentile", AR173,AQ173), "")</f>
        <v/>
      </c>
      <c r="H173" s="57" t="str">
        <f t="shared" si="65"/>
        <v>N</v>
      </c>
      <c r="I173" s="64" t="str">
        <f>IF(AND(H173="Y", AW173="Y"), IF(Parameters!B$7="Percentile", AV173,AU173), "")</f>
        <v/>
      </c>
      <c r="J173" s="65" t="str">
        <f t="shared" si="66"/>
        <v/>
      </c>
      <c r="K173" s="57" t="str">
        <f t="shared" si="67"/>
        <v>No</v>
      </c>
      <c r="L173" s="87" t="str">
        <f t="shared" si="68"/>
        <v/>
      </c>
      <c r="M173" s="57" t="str">
        <f>Identification!BI173</f>
        <v>N</v>
      </c>
      <c r="N173" s="87" t="str">
        <f t="shared" si="69"/>
        <v/>
      </c>
      <c r="O173" s="88" t="str">
        <f t="shared" si="70"/>
        <v/>
      </c>
      <c r="P173" s="57" t="str">
        <f t="shared" si="71"/>
        <v/>
      </c>
      <c r="Q173" s="57" t="str">
        <f t="shared" si="72"/>
        <v/>
      </c>
      <c r="R173" s="57" t="str">
        <f t="shared" si="73"/>
        <v>No</v>
      </c>
      <c r="S173" s="57" t="str">
        <f t="shared" si="74"/>
        <v/>
      </c>
      <c r="T173" s="57" t="str">
        <f t="shared" si="75"/>
        <v>N</v>
      </c>
      <c r="U173" s="57" t="str">
        <f t="shared" si="76"/>
        <v/>
      </c>
      <c r="V173" s="88" t="str">
        <f t="shared" si="77"/>
        <v/>
      </c>
      <c r="W173" s="57" t="str">
        <f t="shared" si="78"/>
        <v/>
      </c>
      <c r="X173" s="91" t="str">
        <f t="shared" si="79"/>
        <v/>
      </c>
      <c r="Y173" s="58" t="str">
        <f t="shared" si="80"/>
        <v>No</v>
      </c>
      <c r="AA173" s="29" t="str">
        <f t="shared" si="81"/>
        <v>No</v>
      </c>
      <c r="AB173" s="29" t="str">
        <f t="shared" si="82"/>
        <v>No</v>
      </c>
      <c r="AC173" s="29" t="str">
        <f t="shared" si="83"/>
        <v>No</v>
      </c>
      <c r="AE173" s="29" t="str">
        <f t="shared" si="84"/>
        <v/>
      </c>
      <c r="AF173" s="29" t="str">
        <f t="shared" si="85"/>
        <v/>
      </c>
      <c r="AG173" s="29" t="str">
        <f t="shared" si="86"/>
        <v/>
      </c>
      <c r="AI173" s="33">
        <f>IF(C173="Yes",IF(Indicators!E173&lt;&gt;"", Indicators!E173,""),"")</f>
        <v>48.913043500000001</v>
      </c>
      <c r="AJ173" s="33">
        <f t="shared" si="87"/>
        <v>61.199999999999996</v>
      </c>
      <c r="AK173" s="62" t="str">
        <f>IF(Parameters!B$5="Percentile", IF(AJ173&lt;Parameters!C$5, "Y", "N"), IF(AI173&lt;Parameters!C$5, "Y", "N"))</f>
        <v>Y</v>
      </c>
      <c r="AL173" s="33" t="str">
        <f>IF(C173="Yes", IF(Indicators!W173&lt;&gt;"", Indicators!W173, ""),"")</f>
        <v/>
      </c>
      <c r="AM173" s="33" t="str">
        <f t="shared" si="88"/>
        <v/>
      </c>
      <c r="AN173" s="33" t="str">
        <f>IF(AL173&lt;&gt;"", IF(Parameters!B$6="Percentile", IF(AM173&lt;Parameters!C$6, "Y", "N"), IF(AL173&lt;Parameters!C$6, "Y", "N")),"")</f>
        <v/>
      </c>
      <c r="AO173" s="47" t="str">
        <f t="shared" si="89"/>
        <v>Y</v>
      </c>
      <c r="AQ173" s="33">
        <f>IF(C173="Yes", IF(Indicators!N173&lt;&gt;"", Indicators!N173,""),"")</f>
        <v>120.1388889</v>
      </c>
      <c r="AR173" s="33">
        <f t="shared" si="90"/>
        <v>71.899999999999991</v>
      </c>
      <c r="AS173" s="48" t="str">
        <f>IF(Parameters!B$7="Percentile", IF(AR173&lt;Parameters!C$7, "Y", "N"), IF(AQ173&lt;Parameters!C$7, "Y", "N"))</f>
        <v>N</v>
      </c>
      <c r="AU173" s="33">
        <f>IF(C173="Yes", IF(Indicators!X173&lt;&gt;"", Indicators!X173,""),"")</f>
        <v>24.18</v>
      </c>
      <c r="AV173" s="33">
        <f t="shared" si="91"/>
        <v>8.7999999999999972</v>
      </c>
      <c r="AW173" s="48" t="str">
        <f>IF(Parameters!B$8="Percentile", IF(AV173&lt;Parameters!C$8, "Y", "N"), IF(AU173&gt;Parameters!C$8, "Y", "N"))</f>
        <v>Y</v>
      </c>
      <c r="AY173" s="71" t="str">
        <f>IF(Indicators!F173&lt;&gt;"", IF(Indicators!F173&lt;Parameters!F$5, "Y", "N"), "")</f>
        <v>N</v>
      </c>
      <c r="AZ173" s="71" t="str">
        <f>IF(Indicators!G173&lt;&gt;"", IF(Indicators!G173&lt;Parameters!G$5, "Y", "N"), "")</f>
        <v>N</v>
      </c>
      <c r="BA173" s="71" t="str">
        <f>IF(Indicators!H173&lt;&gt;"", IF(Indicators!H173&lt;Parameters!H$5, "Y", "N"), "")</f>
        <v/>
      </c>
      <c r="BB173" s="71" t="str">
        <f>IF(Indicators!I173&lt;&gt;"", IF(Indicators!I173&lt;Parameters!I$5, "Y", "N"), "")</f>
        <v/>
      </c>
      <c r="BC173" s="71" t="str">
        <f>IF(Indicators!J173&lt;&gt;"", IF(Indicators!J173&lt;Parameters!J$5, "Y", "N"), "")</f>
        <v/>
      </c>
      <c r="BD173" s="71" t="str">
        <f>IF(Indicators!K173&lt;&gt;"", IF(Indicators!K173&lt;Parameters!K$5, "Y", "N"), "")</f>
        <v/>
      </c>
      <c r="BE173" s="71" t="str">
        <f>IF(Indicators!L173&lt;&gt;"", IF(Indicators!L173&lt;Parameters!L$5, "Y", "N"), "")</f>
        <v/>
      </c>
      <c r="BF173" s="71" t="str">
        <f>IF(Indicators!M173&lt;&gt;"", IF(Indicators!M173&lt;Parameters!M$5, "Y", "N"), "")</f>
        <v>Y</v>
      </c>
      <c r="BG173" s="29" t="str">
        <f>IF(Indicators!Q173&lt;&gt;"", IF(Indicators!Q173&lt;Parameters!H$6, "Y", "N"), "")</f>
        <v/>
      </c>
      <c r="BH173" s="29">
        <f t="shared" si="92"/>
        <v>1</v>
      </c>
      <c r="BI173" s="47" t="str">
        <f>IF(K173="No",IF(BH173&gt;=Parameters!C$12, "Y", "N"), "")</f>
        <v>N</v>
      </c>
      <c r="BK173" s="78" t="str">
        <f>IF(AND($BI173="Y", Indicators!O173&lt;&gt;""), _xlfn.PERCENTRANK.EXC(Indicators!O$2:O$210, Indicators!O173)*100, "")</f>
        <v/>
      </c>
      <c r="BL173" s="78" t="str">
        <f>IF(AND($BI173="Y", Indicators!P173&lt;&gt;""), _xlfn.PERCENTRANK.EXC(Indicators!P$2:P$210, Indicators!P173)*100, "")</f>
        <v/>
      </c>
      <c r="BM173" s="78" t="str">
        <f>IF(AND($BI173="Y", Indicators!Q173&lt;&gt;""), _xlfn.PERCENTRANK.EXC(Indicators!Q$2:Q$210, Indicators!Q173)*100, "")</f>
        <v/>
      </c>
      <c r="BN173" s="78" t="str">
        <f>IF(AND($BI173="Y", Indicators!R173&lt;&gt;""), _xlfn.PERCENTRANK.EXC(Indicators!R$2:R$210, Indicators!R173)*100, "")</f>
        <v/>
      </c>
      <c r="BO173" s="78" t="str">
        <f>IF(AND($BI173="Y", Indicators!S173&lt;&gt;""), _xlfn.PERCENTRANK.EXC(Indicators!S$2:S$210, Indicators!S173)*100, "")</f>
        <v/>
      </c>
      <c r="BP173" s="78" t="str">
        <f>IF(AND($BI173="Y", Indicators!T173&lt;&gt;""), _xlfn.PERCENTRANK.EXC(Indicators!T$2:T$210, Indicators!T173)*100, "")</f>
        <v/>
      </c>
      <c r="BQ173" s="78" t="str">
        <f>IF(AND($BI173="Y", Indicators!U173&lt;&gt;""), _xlfn.PERCENTRANK.EXC(Indicators!U$2:U$210, Indicators!U173)*100, "")</f>
        <v/>
      </c>
      <c r="BR173" s="78" t="str">
        <f>IF(AND($BI173="Y", Indicators!V173&lt;&gt;""), _xlfn.PERCENTRANK.EXC(Indicators!V$2:V$210, Indicators!V173)*100, "")</f>
        <v/>
      </c>
      <c r="BS173" s="81" t="str">
        <f t="shared" si="93"/>
        <v/>
      </c>
      <c r="BT173" s="84" t="str">
        <f>IF(BI173="Y", IF(BS173&gt;=Parameters!C$13, "Y", "N"), "")</f>
        <v/>
      </c>
      <c r="BU173" s="29"/>
      <c r="BV173" s="33" t="str">
        <f>IF(BT173="Y", Indicators!X173, "")</f>
        <v/>
      </c>
      <c r="BW173" s="47" t="str">
        <f>IF(BV173&lt;&gt;"", IF(BV173&gt;Parameters!C$14,"Y", "N"), "")</f>
        <v/>
      </c>
      <c r="BY173" s="72" t="str">
        <f>IF(Indicators!F173&lt;&gt;"", IF(Indicators!F173&lt;Parameters!F$18, "Y", "N"), "")</f>
        <v>N</v>
      </c>
      <c r="BZ173" s="72" t="str">
        <f>IF(Indicators!G173&lt;&gt;"", IF(Indicators!G173&lt;Parameters!G$18, "Y", "N"), "")</f>
        <v>N</v>
      </c>
      <c r="CA173" s="72" t="str">
        <f>IF(Indicators!H173&lt;&gt;"", IF(Indicators!H173&lt;Parameters!H$18, "Y", "N"), "")</f>
        <v/>
      </c>
      <c r="CB173" s="72" t="str">
        <f>IF(Indicators!I173&lt;&gt;"", IF(Indicators!I173&lt;Parameters!I$18, "Y", "N"), "")</f>
        <v/>
      </c>
      <c r="CC173" s="72" t="str">
        <f>IF(Indicators!J173&lt;&gt;"", IF(Indicators!J173&lt;Parameters!J$18, "Y", "N"), "")</f>
        <v/>
      </c>
      <c r="CD173" s="72" t="str">
        <f>IF(Indicators!K173&lt;&gt;"", IF(Indicators!K173&lt;Parameters!K$18, "Y", "N"), "")</f>
        <v/>
      </c>
      <c r="CE173" s="72" t="str">
        <f>IF(Indicators!L173&lt;&gt;"", IF(Indicators!L173&lt;Parameters!L$18, "Y", "N"), "")</f>
        <v/>
      </c>
      <c r="CF173" s="72" t="str">
        <f>IF(Indicators!M173&lt;&gt;"", IF(Indicators!M173&lt;Parameters!M$18, "Y", "N"), "")</f>
        <v>N</v>
      </c>
      <c r="CG173" s="29" t="str">
        <f>IF(Indicators!Q173&lt;&gt;"", IF(Indicators!Q173&lt;Parameters!H$19, "Y", "N"), "")</f>
        <v/>
      </c>
      <c r="CH173" s="29">
        <f t="shared" si="94"/>
        <v>0</v>
      </c>
      <c r="CI173" s="47" t="str">
        <f>IF(AND(K173="No",R173="No"),IF(CH173&gt;=Parameters!C$18, "Y", "N"), "")</f>
        <v>N</v>
      </c>
      <c r="CJ173" s="29"/>
      <c r="CK173" s="29" t="str">
        <f>IF(AND($CI173="Y", Indicators!O173&lt;&gt;""), IF(Indicators!O173&lt;Parameters!F$20, "Y", "N"),"")</f>
        <v/>
      </c>
      <c r="CL173" s="29" t="str">
        <f>IF(AND($CI173="Y", Indicators!P173&lt;&gt;""), IF(Indicators!P173&lt;Parameters!G$20, "Y", "N"),"")</f>
        <v/>
      </c>
      <c r="CM173" s="29" t="str">
        <f>IF(AND($CI173="Y", Indicators!Q173&lt;&gt;""), IF(Indicators!Q173&lt;Parameters!H$20, "Y", "N"),"")</f>
        <v/>
      </c>
      <c r="CN173" s="29" t="str">
        <f>IF(AND($CI173="Y", Indicators!R173&lt;&gt;""), IF(Indicators!R173&lt;Parameters!I$20, "Y", "N"),"")</f>
        <v/>
      </c>
      <c r="CO173" s="29" t="str">
        <f>IF(AND($CI173="Y", Indicators!S173&lt;&gt;""), IF(Indicators!S173&lt;Parameters!J$20, "Y", "N"),"")</f>
        <v/>
      </c>
      <c r="CP173" s="29" t="str">
        <f>IF(AND($CI173="Y", Indicators!T173&lt;&gt;""), IF(Indicators!T173&lt;Parameters!K$20, "Y", "N"),"")</f>
        <v/>
      </c>
      <c r="CQ173" s="29" t="str">
        <f>IF(AND($CI173="Y", Indicators!U173&lt;&gt;""), IF(Indicators!U173&lt;Parameters!L$20, "Y", "N"),"")</f>
        <v/>
      </c>
      <c r="CR173" s="29" t="str">
        <f>IF(AND($CI173="Y", Indicators!V173&lt;&gt;""), IF(Indicators!V173&lt;Parameters!M$20, "Y", "N"),"")</f>
        <v/>
      </c>
      <c r="CS173" s="81" t="str">
        <f t="shared" si="95"/>
        <v/>
      </c>
      <c r="CT173" s="84" t="str">
        <f>IF(CI173="Y", IF(CS173&gt;=Parameters!C$19, "Y", "N"), "")</f>
        <v/>
      </c>
      <c r="CU173" s="29" t="str">
        <f>IF($H173="Yes",#REF!, "")</f>
        <v/>
      </c>
      <c r="CV173" s="78" t="str">
        <f>IF(CT173="Y", Indicators!X173, "")</f>
        <v/>
      </c>
      <c r="CW173" s="34" t="str">
        <f>IF(CV173&lt;&gt;"",IF(CV173&gt;Parameters!C192,"Y","N"), "")</f>
        <v/>
      </c>
      <c r="CY173" s="33" t="str">
        <f>IF($K173="Yes", IF(Indicators!F173&lt;&gt;"", Indicators!F173, ""), "")</f>
        <v/>
      </c>
      <c r="CZ173" s="33" t="str">
        <f>IF($K173="Yes", IF(Indicators!G173&lt;&gt;"", Indicators!G173, ""), "")</f>
        <v/>
      </c>
      <c r="DA173" s="33" t="str">
        <f>IF($K173="Yes", IF(Indicators!H173&lt;&gt;"", Indicators!H173, ""), "")</f>
        <v/>
      </c>
      <c r="DB173" s="33" t="str">
        <f>IF($K173="Yes", IF(Indicators!I173&lt;&gt;"", Indicators!I173, ""), "")</f>
        <v/>
      </c>
      <c r="DC173" s="33" t="str">
        <f>IF($K173="Yes", IF(Indicators!J173&lt;&gt;"", Indicators!J173, ""), "")</f>
        <v/>
      </c>
      <c r="DD173" s="33" t="str">
        <f>IF($K173="Yes", IF(Indicators!K173&lt;&gt;"", Indicators!K173, ""), "")</f>
        <v/>
      </c>
      <c r="DE173" s="33" t="str">
        <f>IF($K173="Yes", IF(Indicators!L173&lt;&gt;"", Indicators!L173, ""), "")</f>
        <v/>
      </c>
      <c r="DF173" s="33" t="str">
        <f>IF($K173="Yes", IF(Indicators!M173&lt;&gt;"", Indicators!M173, ""), "")</f>
        <v/>
      </c>
      <c r="DH173" s="33" t="str">
        <f>IF($K173="Yes", IF(Indicators!W173&lt;&gt;"", Indicators!W173, ""), "")</f>
        <v/>
      </c>
      <c r="DJ173" s="33" t="str">
        <f>IF($K173="Yes", IF(Indicators!O173&lt;&gt;"", Indicators!O173, ""), "")</f>
        <v/>
      </c>
      <c r="DK173" s="33" t="str">
        <f>IF($K173="Yes", IF(Indicators!P173&lt;&gt;"", Indicators!P173, ""), "")</f>
        <v/>
      </c>
      <c r="DL173" s="33" t="str">
        <f>IF($K173="Yes", IF(Indicators!Q173&lt;&gt;"", Indicators!Q173, ""), "")</f>
        <v/>
      </c>
      <c r="DM173" s="33" t="str">
        <f>IF($K173="Yes", IF(Indicators!R173&lt;&gt;"", Indicators!R173, ""), "")</f>
        <v/>
      </c>
      <c r="DN173" s="33" t="str">
        <f>IF($K173="Yes", IF(Indicators!S173&lt;&gt;"", Indicators!S173, ""), "")</f>
        <v/>
      </c>
      <c r="DO173" s="33" t="str">
        <f>IF($K173="Yes", IF(Indicators!T173&lt;&gt;"", Indicators!T173, ""), "")</f>
        <v/>
      </c>
      <c r="DP173" s="33" t="str">
        <f>IF($K173="Yes", IF(Indicators!U173&lt;&gt;"", Indicators!U173, ""), "")</f>
        <v/>
      </c>
      <c r="DQ173" s="33" t="str">
        <f>IF($K173="Yes", IF(Indicators!V173&lt;&gt;"", Indicators!V173, ""), "")</f>
        <v/>
      </c>
      <c r="DS173" s="29" t="str">
        <f>IF($K173="Yes", IF(Indicators!X173&lt;&gt;"", Indicators!X173, ""), "")</f>
        <v/>
      </c>
    </row>
    <row r="174" spans="1:123" x14ac:dyDescent="0.25">
      <c r="A174" s="56" t="str">
        <f>Indicators!A174</f>
        <v>District1038</v>
      </c>
      <c r="B174" s="56" t="str">
        <f>Indicators!B174</f>
        <v>School 3</v>
      </c>
      <c r="C174" s="57" t="str">
        <f>Indicators!D174</f>
        <v>Yes</v>
      </c>
      <c r="D174" s="64" t="str">
        <f>IF(AK174="Y", IF(Parameters!B$5="Percentile", Identification!AJ174,Identification!AI174), "")</f>
        <v/>
      </c>
      <c r="E174" s="64" t="str">
        <f>IF(AN174="Y", IF(Parameters!B$6="Percentile", AM174, AL174), "")</f>
        <v/>
      </c>
      <c r="F174" s="57" t="str">
        <f t="shared" si="64"/>
        <v>N</v>
      </c>
      <c r="G174" s="64" t="str">
        <f>IF(AND(F174="Y", AS174="Y"), IF(Parameters!B$7="Percentile", AR174,AQ174), "")</f>
        <v/>
      </c>
      <c r="H174" s="57" t="str">
        <f t="shared" si="65"/>
        <v/>
      </c>
      <c r="I174" s="64" t="str">
        <f>IF(AND(H174="Y", AW174="Y"), IF(Parameters!B$7="Percentile", AV174,AU174), "")</f>
        <v/>
      </c>
      <c r="J174" s="65" t="str">
        <f t="shared" si="66"/>
        <v/>
      </c>
      <c r="K174" s="57" t="str">
        <f t="shared" si="67"/>
        <v>No</v>
      </c>
      <c r="L174" s="87" t="str">
        <f t="shared" si="68"/>
        <v/>
      </c>
      <c r="M174" s="57" t="str">
        <f>Identification!BI174</f>
        <v>N</v>
      </c>
      <c r="N174" s="87" t="str">
        <f t="shared" si="69"/>
        <v/>
      </c>
      <c r="O174" s="88" t="str">
        <f t="shared" si="70"/>
        <v/>
      </c>
      <c r="P174" s="57" t="str">
        <f t="shared" si="71"/>
        <v/>
      </c>
      <c r="Q174" s="57" t="str">
        <f t="shared" si="72"/>
        <v/>
      </c>
      <c r="R174" s="57" t="str">
        <f t="shared" si="73"/>
        <v>No</v>
      </c>
      <c r="S174" s="57" t="str">
        <f t="shared" si="74"/>
        <v/>
      </c>
      <c r="T174" s="57" t="str">
        <f t="shared" si="75"/>
        <v>N</v>
      </c>
      <c r="U174" s="57" t="str">
        <f t="shared" si="76"/>
        <v/>
      </c>
      <c r="V174" s="88" t="str">
        <f t="shared" si="77"/>
        <v/>
      </c>
      <c r="W174" s="57" t="str">
        <f t="shared" si="78"/>
        <v/>
      </c>
      <c r="X174" s="91" t="str">
        <f t="shared" si="79"/>
        <v/>
      </c>
      <c r="Y174" s="58" t="str">
        <f t="shared" si="80"/>
        <v>No</v>
      </c>
      <c r="AA174" s="29" t="str">
        <f t="shared" si="81"/>
        <v>No</v>
      </c>
      <c r="AB174" s="29" t="str">
        <f t="shared" si="82"/>
        <v>No</v>
      </c>
      <c r="AC174" s="29" t="str">
        <f t="shared" si="83"/>
        <v>No</v>
      </c>
      <c r="AE174" s="29" t="str">
        <f t="shared" si="84"/>
        <v/>
      </c>
      <c r="AF174" s="29" t="str">
        <f t="shared" si="85"/>
        <v/>
      </c>
      <c r="AG174" s="29" t="str">
        <f t="shared" si="86"/>
        <v/>
      </c>
      <c r="AI174" s="33">
        <f>IF(C174="Yes",IF(Indicators!E174&lt;&gt;"", Indicators!E174,""),"")</f>
        <v>58.217270200000002</v>
      </c>
      <c r="AJ174" s="33">
        <f t="shared" si="87"/>
        <v>87</v>
      </c>
      <c r="AK174" s="62" t="str">
        <f>IF(Parameters!B$5="Percentile", IF(AJ174&lt;Parameters!C$5, "Y", "N"), IF(AI174&lt;Parameters!C$5, "Y", "N"))</f>
        <v>N</v>
      </c>
      <c r="AL174" s="33" t="str">
        <f>IF(C174="Yes", IF(Indicators!W174&lt;&gt;"", Indicators!W174, ""),"")</f>
        <v/>
      </c>
      <c r="AM174" s="33" t="str">
        <f t="shared" si="88"/>
        <v/>
      </c>
      <c r="AN174" s="33" t="str">
        <f>IF(AL174&lt;&gt;"", IF(Parameters!B$6="Percentile", IF(AM174&lt;Parameters!C$6, "Y", "N"), IF(AL174&lt;Parameters!C$6, "Y", "N")),"")</f>
        <v/>
      </c>
      <c r="AO174" s="47" t="str">
        <f t="shared" si="89"/>
        <v>N</v>
      </c>
      <c r="AQ174" s="33">
        <f>IF(C174="Yes", IF(Indicators!N174&lt;&gt;"", Indicators!N174,""),"")</f>
        <v>120.7352941</v>
      </c>
      <c r="AR174" s="33">
        <f t="shared" si="90"/>
        <v>73.900000000000006</v>
      </c>
      <c r="AS174" s="48" t="str">
        <f>IF(Parameters!B$7="Percentile", IF(AR174&lt;Parameters!C$7, "Y", "N"), IF(AQ174&lt;Parameters!C$7, "Y", "N"))</f>
        <v>N</v>
      </c>
      <c r="AU174" s="33">
        <f>IF(C174="Yes", IF(Indicators!X174&lt;&gt;"", Indicators!X174,""),"")</f>
        <v>9.7799999999999994</v>
      </c>
      <c r="AV174" s="33">
        <f t="shared" si="91"/>
        <v>79.900000000000006</v>
      </c>
      <c r="AW174" s="48" t="str">
        <f>IF(Parameters!B$8="Percentile", IF(AV174&lt;Parameters!C$8, "Y", "N"), IF(AU174&gt;Parameters!C$8, "Y", "N"))</f>
        <v>N</v>
      </c>
      <c r="AY174" s="71" t="str">
        <f>IF(Indicators!F174&lt;&gt;"", IF(Indicators!F174&lt;Parameters!F$5, "Y", "N"), "")</f>
        <v>N</v>
      </c>
      <c r="AZ174" s="71" t="str">
        <f>IF(Indicators!G174&lt;&gt;"", IF(Indicators!G174&lt;Parameters!G$5, "Y", "N"), "")</f>
        <v>Y</v>
      </c>
      <c r="BA174" s="71" t="str">
        <f>IF(Indicators!H174&lt;&gt;"", IF(Indicators!H174&lt;Parameters!H$5, "Y", "N"), "")</f>
        <v/>
      </c>
      <c r="BB174" s="71" t="str">
        <f>IF(Indicators!I174&lt;&gt;"", IF(Indicators!I174&lt;Parameters!I$5, "Y", "N"), "")</f>
        <v/>
      </c>
      <c r="BC174" s="71" t="str">
        <f>IF(Indicators!J174&lt;&gt;"", IF(Indicators!J174&lt;Parameters!J$5, "Y", "N"), "")</f>
        <v/>
      </c>
      <c r="BD174" s="71" t="str">
        <f>IF(Indicators!K174&lt;&gt;"", IF(Indicators!K174&lt;Parameters!K$5, "Y", "N"), "")</f>
        <v/>
      </c>
      <c r="BE174" s="71" t="str">
        <f>IF(Indicators!L174&lt;&gt;"", IF(Indicators!L174&lt;Parameters!L$5, "Y", "N"), "")</f>
        <v/>
      </c>
      <c r="BF174" s="71" t="str">
        <f>IF(Indicators!M174&lt;&gt;"", IF(Indicators!M174&lt;Parameters!M$5, "Y", "N"), "")</f>
        <v>N</v>
      </c>
      <c r="BG174" s="29" t="str">
        <f>IF(Indicators!Q174&lt;&gt;"", IF(Indicators!Q174&lt;Parameters!H$6, "Y", "N"), "")</f>
        <v/>
      </c>
      <c r="BH174" s="29">
        <f t="shared" si="92"/>
        <v>1</v>
      </c>
      <c r="BI174" s="47" t="str">
        <f>IF(K174="No",IF(BH174&gt;=Parameters!C$12, "Y", "N"), "")</f>
        <v>N</v>
      </c>
      <c r="BK174" s="78" t="str">
        <f>IF(AND($BI174="Y", Indicators!O174&lt;&gt;""), _xlfn.PERCENTRANK.EXC(Indicators!O$2:O$210, Indicators!O174)*100, "")</f>
        <v/>
      </c>
      <c r="BL174" s="78" t="str">
        <f>IF(AND($BI174="Y", Indicators!P174&lt;&gt;""), _xlfn.PERCENTRANK.EXC(Indicators!P$2:P$210, Indicators!P174)*100, "")</f>
        <v/>
      </c>
      <c r="BM174" s="78" t="str">
        <f>IF(AND($BI174="Y", Indicators!Q174&lt;&gt;""), _xlfn.PERCENTRANK.EXC(Indicators!Q$2:Q$210, Indicators!Q174)*100, "")</f>
        <v/>
      </c>
      <c r="BN174" s="78" t="str">
        <f>IF(AND($BI174="Y", Indicators!R174&lt;&gt;""), _xlfn.PERCENTRANK.EXC(Indicators!R$2:R$210, Indicators!R174)*100, "")</f>
        <v/>
      </c>
      <c r="BO174" s="78" t="str">
        <f>IF(AND($BI174="Y", Indicators!S174&lt;&gt;""), _xlfn.PERCENTRANK.EXC(Indicators!S$2:S$210, Indicators!S174)*100, "")</f>
        <v/>
      </c>
      <c r="BP174" s="78" t="str">
        <f>IF(AND($BI174="Y", Indicators!T174&lt;&gt;""), _xlfn.PERCENTRANK.EXC(Indicators!T$2:T$210, Indicators!T174)*100, "")</f>
        <v/>
      </c>
      <c r="BQ174" s="78" t="str">
        <f>IF(AND($BI174="Y", Indicators!U174&lt;&gt;""), _xlfn.PERCENTRANK.EXC(Indicators!U$2:U$210, Indicators!U174)*100, "")</f>
        <v/>
      </c>
      <c r="BR174" s="78" t="str">
        <f>IF(AND($BI174="Y", Indicators!V174&lt;&gt;""), _xlfn.PERCENTRANK.EXC(Indicators!V$2:V$210, Indicators!V174)*100, "")</f>
        <v/>
      </c>
      <c r="BS174" s="81" t="str">
        <f t="shared" si="93"/>
        <v/>
      </c>
      <c r="BT174" s="84" t="str">
        <f>IF(BI174="Y", IF(BS174&gt;=Parameters!C$13, "Y", "N"), "")</f>
        <v/>
      </c>
      <c r="BU174" s="29"/>
      <c r="BV174" s="33" t="str">
        <f>IF(BT174="Y", Indicators!X174, "")</f>
        <v/>
      </c>
      <c r="BW174" s="47" t="str">
        <f>IF(BV174&lt;&gt;"", IF(BV174&gt;Parameters!C$14,"Y", "N"), "")</f>
        <v/>
      </c>
      <c r="BY174" s="72" t="str">
        <f>IF(Indicators!F174&lt;&gt;"", IF(Indicators!F174&lt;Parameters!F$18, "Y", "N"), "")</f>
        <v>N</v>
      </c>
      <c r="BZ174" s="72" t="str">
        <f>IF(Indicators!G174&lt;&gt;"", IF(Indicators!G174&lt;Parameters!G$18, "Y", "N"), "")</f>
        <v>Y</v>
      </c>
      <c r="CA174" s="72" t="str">
        <f>IF(Indicators!H174&lt;&gt;"", IF(Indicators!H174&lt;Parameters!H$18, "Y", "N"), "")</f>
        <v/>
      </c>
      <c r="CB174" s="72" t="str">
        <f>IF(Indicators!I174&lt;&gt;"", IF(Indicators!I174&lt;Parameters!I$18, "Y", "N"), "")</f>
        <v/>
      </c>
      <c r="CC174" s="72" t="str">
        <f>IF(Indicators!J174&lt;&gt;"", IF(Indicators!J174&lt;Parameters!J$18, "Y", "N"), "")</f>
        <v/>
      </c>
      <c r="CD174" s="72" t="str">
        <f>IF(Indicators!K174&lt;&gt;"", IF(Indicators!K174&lt;Parameters!K$18, "Y", "N"), "")</f>
        <v/>
      </c>
      <c r="CE174" s="72" t="str">
        <f>IF(Indicators!L174&lt;&gt;"", IF(Indicators!L174&lt;Parameters!L$18, "Y", "N"), "")</f>
        <v/>
      </c>
      <c r="CF174" s="72" t="str">
        <f>IF(Indicators!M174&lt;&gt;"", IF(Indicators!M174&lt;Parameters!M$18, "Y", "N"), "")</f>
        <v>N</v>
      </c>
      <c r="CG174" s="29" t="str">
        <f>IF(Indicators!Q174&lt;&gt;"", IF(Indicators!Q174&lt;Parameters!H$19, "Y", "N"), "")</f>
        <v/>
      </c>
      <c r="CH174" s="29">
        <f t="shared" si="94"/>
        <v>1</v>
      </c>
      <c r="CI174" s="47" t="str">
        <f>IF(AND(K174="No",R174="No"),IF(CH174&gt;=Parameters!C$18, "Y", "N"), "")</f>
        <v>N</v>
      </c>
      <c r="CJ174" s="29"/>
      <c r="CK174" s="29" t="str">
        <f>IF(AND($CI174="Y", Indicators!O174&lt;&gt;""), IF(Indicators!O174&lt;Parameters!F$20, "Y", "N"),"")</f>
        <v/>
      </c>
      <c r="CL174" s="29" t="str">
        <f>IF(AND($CI174="Y", Indicators!P174&lt;&gt;""), IF(Indicators!P174&lt;Parameters!G$20, "Y", "N"),"")</f>
        <v/>
      </c>
      <c r="CM174" s="29" t="str">
        <f>IF(AND($CI174="Y", Indicators!Q174&lt;&gt;""), IF(Indicators!Q174&lt;Parameters!H$20, "Y", "N"),"")</f>
        <v/>
      </c>
      <c r="CN174" s="29" t="str">
        <f>IF(AND($CI174="Y", Indicators!R174&lt;&gt;""), IF(Indicators!R174&lt;Parameters!I$20, "Y", "N"),"")</f>
        <v/>
      </c>
      <c r="CO174" s="29" t="str">
        <f>IF(AND($CI174="Y", Indicators!S174&lt;&gt;""), IF(Indicators!S174&lt;Parameters!J$20, "Y", "N"),"")</f>
        <v/>
      </c>
      <c r="CP174" s="29" t="str">
        <f>IF(AND($CI174="Y", Indicators!T174&lt;&gt;""), IF(Indicators!T174&lt;Parameters!K$20, "Y", "N"),"")</f>
        <v/>
      </c>
      <c r="CQ174" s="29" t="str">
        <f>IF(AND($CI174="Y", Indicators!U174&lt;&gt;""), IF(Indicators!U174&lt;Parameters!L$20, "Y", "N"),"")</f>
        <v/>
      </c>
      <c r="CR174" s="29" t="str">
        <f>IF(AND($CI174="Y", Indicators!V174&lt;&gt;""), IF(Indicators!V174&lt;Parameters!M$20, "Y", "N"),"")</f>
        <v/>
      </c>
      <c r="CS174" s="81" t="str">
        <f t="shared" si="95"/>
        <v/>
      </c>
      <c r="CT174" s="84" t="str">
        <f>IF(CI174="Y", IF(CS174&gt;=Parameters!C$19, "Y", "N"), "")</f>
        <v/>
      </c>
      <c r="CU174" s="29" t="str">
        <f>IF($H174="Yes",#REF!, "")</f>
        <v/>
      </c>
      <c r="CV174" s="78" t="str">
        <f>IF(CT174="Y", Indicators!X174, "")</f>
        <v/>
      </c>
      <c r="CW174" s="34" t="str">
        <f>IF(CV174&lt;&gt;"",IF(CV174&gt;Parameters!C193,"Y","N"), "")</f>
        <v/>
      </c>
      <c r="CY174" s="33" t="str">
        <f>IF($K174="Yes", IF(Indicators!F174&lt;&gt;"", Indicators!F174, ""), "")</f>
        <v/>
      </c>
      <c r="CZ174" s="33" t="str">
        <f>IF($K174="Yes", IF(Indicators!G174&lt;&gt;"", Indicators!G174, ""), "")</f>
        <v/>
      </c>
      <c r="DA174" s="33" t="str">
        <f>IF($K174="Yes", IF(Indicators!H174&lt;&gt;"", Indicators!H174, ""), "")</f>
        <v/>
      </c>
      <c r="DB174" s="33" t="str">
        <f>IF($K174="Yes", IF(Indicators!I174&lt;&gt;"", Indicators!I174, ""), "")</f>
        <v/>
      </c>
      <c r="DC174" s="33" t="str">
        <f>IF($K174="Yes", IF(Indicators!J174&lt;&gt;"", Indicators!J174, ""), "")</f>
        <v/>
      </c>
      <c r="DD174" s="33" t="str">
        <f>IF($K174="Yes", IF(Indicators!K174&lt;&gt;"", Indicators!K174, ""), "")</f>
        <v/>
      </c>
      <c r="DE174" s="33" t="str">
        <f>IF($K174="Yes", IF(Indicators!L174&lt;&gt;"", Indicators!L174, ""), "")</f>
        <v/>
      </c>
      <c r="DF174" s="33" t="str">
        <f>IF($K174="Yes", IF(Indicators!M174&lt;&gt;"", Indicators!M174, ""), "")</f>
        <v/>
      </c>
      <c r="DH174" s="33" t="str">
        <f>IF($K174="Yes", IF(Indicators!W174&lt;&gt;"", Indicators!W174, ""), "")</f>
        <v/>
      </c>
      <c r="DJ174" s="33" t="str">
        <f>IF($K174="Yes", IF(Indicators!O174&lt;&gt;"", Indicators!O174, ""), "")</f>
        <v/>
      </c>
      <c r="DK174" s="33" t="str">
        <f>IF($K174="Yes", IF(Indicators!P174&lt;&gt;"", Indicators!P174, ""), "")</f>
        <v/>
      </c>
      <c r="DL174" s="33" t="str">
        <f>IF($K174="Yes", IF(Indicators!Q174&lt;&gt;"", Indicators!Q174, ""), "")</f>
        <v/>
      </c>
      <c r="DM174" s="33" t="str">
        <f>IF($K174="Yes", IF(Indicators!R174&lt;&gt;"", Indicators!R174, ""), "")</f>
        <v/>
      </c>
      <c r="DN174" s="33" t="str">
        <f>IF($K174="Yes", IF(Indicators!S174&lt;&gt;"", Indicators!S174, ""), "")</f>
        <v/>
      </c>
      <c r="DO174" s="33" t="str">
        <f>IF($K174="Yes", IF(Indicators!T174&lt;&gt;"", Indicators!T174, ""), "")</f>
        <v/>
      </c>
      <c r="DP174" s="33" t="str">
        <f>IF($K174="Yes", IF(Indicators!U174&lt;&gt;"", Indicators!U174, ""), "")</f>
        <v/>
      </c>
      <c r="DQ174" s="33" t="str">
        <f>IF($K174="Yes", IF(Indicators!V174&lt;&gt;"", Indicators!V174, ""), "")</f>
        <v/>
      </c>
      <c r="DS174" s="29" t="str">
        <f>IF($K174="Yes", IF(Indicators!X174&lt;&gt;"", Indicators!X174, ""), "")</f>
        <v/>
      </c>
    </row>
    <row r="175" spans="1:123" x14ac:dyDescent="0.25">
      <c r="A175" s="56" t="str">
        <f>Indicators!A175</f>
        <v>District1039</v>
      </c>
      <c r="B175" s="56" t="str">
        <f>Indicators!B175</f>
        <v>School 1</v>
      </c>
      <c r="C175" s="57" t="str">
        <f>Indicators!D175</f>
        <v>Yes</v>
      </c>
      <c r="D175" s="64">
        <f>IF(AK175="Y", IF(Parameters!B$5="Percentile", Identification!AJ175,Identification!AI175), "")</f>
        <v>39.722863699999998</v>
      </c>
      <c r="E175" s="64" t="str">
        <f>IF(AN175="Y", IF(Parameters!B$6="Percentile", AM175, AL175), "")</f>
        <v/>
      </c>
      <c r="F175" s="57" t="str">
        <f t="shared" si="64"/>
        <v>Y</v>
      </c>
      <c r="G175" s="64" t="str">
        <f>IF(AND(F175="Y", AS175="Y"), IF(Parameters!B$7="Percentile", AR175,AQ175), "")</f>
        <v/>
      </c>
      <c r="H175" s="57" t="str">
        <f t="shared" si="65"/>
        <v>N</v>
      </c>
      <c r="I175" s="64" t="str">
        <f>IF(AND(H175="Y", AW175="Y"), IF(Parameters!B$7="Percentile", AV175,AU175), "")</f>
        <v/>
      </c>
      <c r="J175" s="65" t="str">
        <f t="shared" si="66"/>
        <v/>
      </c>
      <c r="K175" s="57" t="str">
        <f t="shared" si="67"/>
        <v>No</v>
      </c>
      <c r="L175" s="87">
        <f t="shared" si="68"/>
        <v>3</v>
      </c>
      <c r="M175" s="57" t="str">
        <f>Identification!BI175</f>
        <v>Y</v>
      </c>
      <c r="N175" s="87" t="str">
        <f t="shared" si="69"/>
        <v/>
      </c>
      <c r="O175" s="88" t="str">
        <f t="shared" si="70"/>
        <v>N</v>
      </c>
      <c r="P175" s="57" t="str">
        <f t="shared" si="71"/>
        <v/>
      </c>
      <c r="Q175" s="57" t="str">
        <f t="shared" si="72"/>
        <v/>
      </c>
      <c r="R175" s="57" t="str">
        <f t="shared" si="73"/>
        <v>No</v>
      </c>
      <c r="S175" s="57">
        <f t="shared" si="74"/>
        <v>2</v>
      </c>
      <c r="T175" s="57" t="str">
        <f t="shared" si="75"/>
        <v>Y</v>
      </c>
      <c r="U175" s="57">
        <f t="shared" si="76"/>
        <v>2</v>
      </c>
      <c r="V175" s="88" t="str">
        <f t="shared" si="77"/>
        <v>Y</v>
      </c>
      <c r="W175" s="57">
        <f t="shared" si="78"/>
        <v>19.75</v>
      </c>
      <c r="X175" s="91" t="str">
        <f t="shared" si="79"/>
        <v>Y</v>
      </c>
      <c r="Y175" s="58" t="str">
        <f t="shared" si="80"/>
        <v>Yes</v>
      </c>
      <c r="AA175" s="29" t="str">
        <f t="shared" si="81"/>
        <v>No</v>
      </c>
      <c r="AB175" s="29" t="str">
        <f t="shared" si="82"/>
        <v>No</v>
      </c>
      <c r="AC175" s="29" t="str">
        <f t="shared" si="83"/>
        <v>Yes</v>
      </c>
      <c r="AE175" s="29" t="str">
        <f t="shared" si="84"/>
        <v/>
      </c>
      <c r="AF175" s="29" t="str">
        <f t="shared" si="85"/>
        <v/>
      </c>
      <c r="AG175" s="29" t="str">
        <f t="shared" si="86"/>
        <v/>
      </c>
      <c r="AI175" s="33">
        <f>IF(C175="Yes",IF(Indicators!E175&lt;&gt;"", Indicators!E175,""),"")</f>
        <v>39.722863699999998</v>
      </c>
      <c r="AJ175" s="33">
        <f t="shared" si="87"/>
        <v>34.599999999999994</v>
      </c>
      <c r="AK175" s="62" t="str">
        <f>IF(Parameters!B$5="Percentile", IF(AJ175&lt;Parameters!C$5, "Y", "N"), IF(AI175&lt;Parameters!C$5, "Y", "N"))</f>
        <v>Y</v>
      </c>
      <c r="AL175" s="33" t="str">
        <f>IF(C175="Yes", IF(Indicators!W175&lt;&gt;"", Indicators!W175, ""),"")</f>
        <v/>
      </c>
      <c r="AM175" s="33" t="str">
        <f t="shared" si="88"/>
        <v/>
      </c>
      <c r="AN175" s="33" t="str">
        <f>IF(AL175&lt;&gt;"", IF(Parameters!B$6="Percentile", IF(AM175&lt;Parameters!C$6, "Y", "N"), IF(AL175&lt;Parameters!C$6, "Y", "N")),"")</f>
        <v/>
      </c>
      <c r="AO175" s="47" t="str">
        <f t="shared" si="89"/>
        <v>Y</v>
      </c>
      <c r="AQ175" s="33">
        <f>IF(C175="Yes", IF(Indicators!N175&lt;&gt;"", Indicators!N175,""),"")</f>
        <v>107.3710074</v>
      </c>
      <c r="AR175" s="33">
        <f t="shared" si="90"/>
        <v>41.699999999999996</v>
      </c>
      <c r="AS175" s="48" t="str">
        <f>IF(Parameters!B$7="Percentile", IF(AR175&lt;Parameters!C$7, "Y", "N"), IF(AQ175&lt;Parameters!C$7, "Y", "N"))</f>
        <v>N</v>
      </c>
      <c r="AU175" s="33">
        <f>IF(C175="Yes", IF(Indicators!X175&lt;&gt;"", Indicators!X175,""),"")</f>
        <v>19.75</v>
      </c>
      <c r="AV175" s="33">
        <f t="shared" si="91"/>
        <v>20.899999999999991</v>
      </c>
      <c r="AW175" s="48" t="str">
        <f>IF(Parameters!B$8="Percentile", IF(AV175&lt;Parameters!C$8, "Y", "N"), IF(AU175&gt;Parameters!C$8, "Y", "N"))</f>
        <v>N</v>
      </c>
      <c r="AY175" s="71" t="str">
        <f>IF(Indicators!F175&lt;&gt;"", IF(Indicators!F175&lt;Parameters!F$5, "Y", "N"), "")</f>
        <v>Y</v>
      </c>
      <c r="AZ175" s="71" t="str">
        <f>IF(Indicators!G175&lt;&gt;"", IF(Indicators!G175&lt;Parameters!G$5, "Y", "N"), "")</f>
        <v>Y</v>
      </c>
      <c r="BA175" s="71" t="str">
        <f>IF(Indicators!H175&lt;&gt;"", IF(Indicators!H175&lt;Parameters!H$5, "Y", "N"), "")</f>
        <v/>
      </c>
      <c r="BB175" s="71" t="str">
        <f>IF(Indicators!I175&lt;&gt;"", IF(Indicators!I175&lt;Parameters!I$5, "Y", "N"), "")</f>
        <v/>
      </c>
      <c r="BC175" s="71" t="str">
        <f>IF(Indicators!J175&lt;&gt;"", IF(Indicators!J175&lt;Parameters!J$5, "Y", "N"), "")</f>
        <v/>
      </c>
      <c r="BD175" s="71" t="str">
        <f>IF(Indicators!K175&lt;&gt;"", IF(Indicators!K175&lt;Parameters!K$5, "Y", "N"), "")</f>
        <v/>
      </c>
      <c r="BE175" s="71" t="str">
        <f>IF(Indicators!L175&lt;&gt;"", IF(Indicators!L175&lt;Parameters!L$5, "Y", "N"), "")</f>
        <v/>
      </c>
      <c r="BF175" s="71" t="str">
        <f>IF(Indicators!M175&lt;&gt;"", IF(Indicators!M175&lt;Parameters!M$5, "Y", "N"), "")</f>
        <v>Y</v>
      </c>
      <c r="BG175" s="29" t="str">
        <f>IF(Indicators!Q175&lt;&gt;"", IF(Indicators!Q175&lt;Parameters!H$6, "Y", "N"), "")</f>
        <v/>
      </c>
      <c r="BH175" s="29">
        <f t="shared" si="92"/>
        <v>3</v>
      </c>
      <c r="BI175" s="47" t="str">
        <f>IF(K175="No",IF(BH175&gt;=Parameters!C$12, "Y", "N"), "")</f>
        <v>Y</v>
      </c>
      <c r="BK175" s="78">
        <f>IF(AND($BI175="Y", Indicators!O175&lt;&gt;""), _xlfn.PERCENTRANK.EXC(Indicators!O$2:O$210, Indicators!O175)*100, "")</f>
        <v>44.7</v>
      </c>
      <c r="BL175" s="78">
        <f>IF(AND($BI175="Y", Indicators!P175&lt;&gt;""), _xlfn.PERCENTRANK.EXC(Indicators!P$2:P$210, Indicators!P175)*100, "")</f>
        <v>24.8</v>
      </c>
      <c r="BM175" s="78" t="str">
        <f>IF(AND($BI175="Y", Indicators!Q175&lt;&gt;""), _xlfn.PERCENTRANK.EXC(Indicators!Q$2:Q$210, Indicators!Q175)*100, "")</f>
        <v/>
      </c>
      <c r="BN175" s="78" t="str">
        <f>IF(AND($BI175="Y", Indicators!R175&lt;&gt;""), _xlfn.PERCENTRANK.EXC(Indicators!R$2:R$210, Indicators!R175)*100, "")</f>
        <v/>
      </c>
      <c r="BO175" s="78" t="str">
        <f>IF(AND($BI175="Y", Indicators!S175&lt;&gt;""), _xlfn.PERCENTRANK.EXC(Indicators!S$2:S$210, Indicators!S175)*100, "")</f>
        <v/>
      </c>
      <c r="BP175" s="78" t="str">
        <f>IF(AND($BI175="Y", Indicators!T175&lt;&gt;""), _xlfn.PERCENTRANK.EXC(Indicators!T$2:T$210, Indicators!T175)*100, "")</f>
        <v/>
      </c>
      <c r="BQ175" s="78" t="str">
        <f>IF(AND($BI175="Y", Indicators!U175&lt;&gt;""), _xlfn.PERCENTRANK.EXC(Indicators!U$2:U$210, Indicators!U175)*100, "")</f>
        <v/>
      </c>
      <c r="BR175" s="78">
        <f>IF(AND($BI175="Y", Indicators!V175&lt;&gt;""), _xlfn.PERCENTRANK.EXC(Indicators!V$2:V$210, Indicators!V175)*100, "")</f>
        <v>45.7</v>
      </c>
      <c r="BS175" s="81">
        <f t="shared" si="93"/>
        <v>1</v>
      </c>
      <c r="BT175" s="84" t="str">
        <f>IF(BI175="Y", IF(BS175&gt;=Parameters!C$13, "Y", "N"), "")</f>
        <v>N</v>
      </c>
      <c r="BU175" s="29"/>
      <c r="BV175" s="33" t="str">
        <f>IF(BT175="Y", Indicators!X175, "")</f>
        <v/>
      </c>
      <c r="BW175" s="47" t="str">
        <f>IF(BV175&lt;&gt;"", IF(BV175&gt;Parameters!C$14,"Y", "N"), "")</f>
        <v/>
      </c>
      <c r="BY175" s="72" t="str">
        <f>IF(Indicators!F175&lt;&gt;"", IF(Indicators!F175&lt;Parameters!F$18, "Y", "N"), "")</f>
        <v>N</v>
      </c>
      <c r="BZ175" s="72" t="str">
        <f>IF(Indicators!G175&lt;&gt;"", IF(Indicators!G175&lt;Parameters!G$18, "Y", "N"), "")</f>
        <v>Y</v>
      </c>
      <c r="CA175" s="72" t="str">
        <f>IF(Indicators!H175&lt;&gt;"", IF(Indicators!H175&lt;Parameters!H$18, "Y", "N"), "")</f>
        <v/>
      </c>
      <c r="CB175" s="72" t="str">
        <f>IF(Indicators!I175&lt;&gt;"", IF(Indicators!I175&lt;Parameters!I$18, "Y", "N"), "")</f>
        <v/>
      </c>
      <c r="CC175" s="72" t="str">
        <f>IF(Indicators!J175&lt;&gt;"", IF(Indicators!J175&lt;Parameters!J$18, "Y", "N"), "")</f>
        <v/>
      </c>
      <c r="CD175" s="72" t="str">
        <f>IF(Indicators!K175&lt;&gt;"", IF(Indicators!K175&lt;Parameters!K$18, "Y", "N"), "")</f>
        <v/>
      </c>
      <c r="CE175" s="72" t="str">
        <f>IF(Indicators!L175&lt;&gt;"", IF(Indicators!L175&lt;Parameters!L$18, "Y", "N"), "")</f>
        <v/>
      </c>
      <c r="CF175" s="72" t="str">
        <f>IF(Indicators!M175&lt;&gt;"", IF(Indicators!M175&lt;Parameters!M$18, "Y", "N"), "")</f>
        <v>Y</v>
      </c>
      <c r="CG175" s="29" t="str">
        <f>IF(Indicators!Q175&lt;&gt;"", IF(Indicators!Q175&lt;Parameters!H$19, "Y", "N"), "")</f>
        <v/>
      </c>
      <c r="CH175" s="29">
        <f t="shared" si="94"/>
        <v>2</v>
      </c>
      <c r="CI175" s="47" t="str">
        <f>IF(AND(K175="No",R175="No"),IF(CH175&gt;=Parameters!C$18, "Y", "N"), "")</f>
        <v>Y</v>
      </c>
      <c r="CJ175" s="29"/>
      <c r="CK175" s="29" t="str">
        <f>IF(AND($CI175="Y", Indicators!O175&lt;&gt;""), IF(Indicators!O175&lt;Parameters!F$20, "Y", "N"),"")</f>
        <v>Y</v>
      </c>
      <c r="CL175" s="29" t="str">
        <f>IF(AND($CI175="Y", Indicators!P175&lt;&gt;""), IF(Indicators!P175&lt;Parameters!G$20, "Y", "N"),"")</f>
        <v>Y</v>
      </c>
      <c r="CM175" s="29" t="str">
        <f>IF(AND($CI175="Y", Indicators!Q175&lt;&gt;""), IF(Indicators!Q175&lt;Parameters!H$20, "Y", "N"),"")</f>
        <v/>
      </c>
      <c r="CN175" s="29" t="str">
        <f>IF(AND($CI175="Y", Indicators!R175&lt;&gt;""), IF(Indicators!R175&lt;Parameters!I$20, "Y", "N"),"")</f>
        <v/>
      </c>
      <c r="CO175" s="29" t="str">
        <f>IF(AND($CI175="Y", Indicators!S175&lt;&gt;""), IF(Indicators!S175&lt;Parameters!J$20, "Y", "N"),"")</f>
        <v/>
      </c>
      <c r="CP175" s="29" t="str">
        <f>IF(AND($CI175="Y", Indicators!T175&lt;&gt;""), IF(Indicators!T175&lt;Parameters!K$20, "Y", "N"),"")</f>
        <v/>
      </c>
      <c r="CQ175" s="29" t="str">
        <f>IF(AND($CI175="Y", Indicators!U175&lt;&gt;""), IF(Indicators!U175&lt;Parameters!L$20, "Y", "N"),"")</f>
        <v/>
      </c>
      <c r="CR175" s="29" t="str">
        <f>IF(AND($CI175="Y", Indicators!V175&lt;&gt;""), IF(Indicators!V175&lt;Parameters!M$20, "Y", "N"),"")</f>
        <v>N</v>
      </c>
      <c r="CS175" s="81">
        <f t="shared" si="95"/>
        <v>2</v>
      </c>
      <c r="CT175" s="84" t="str">
        <f>IF(CI175="Y", IF(CS175&gt;=Parameters!C$19, "Y", "N"), "")</f>
        <v>Y</v>
      </c>
      <c r="CU175" s="29" t="str">
        <f>IF($H175="Yes",#REF!, "")</f>
        <v/>
      </c>
      <c r="CV175" s="78">
        <f>IF(CT175="Y", Indicators!X175, "")</f>
        <v>19.75</v>
      </c>
      <c r="CW175" s="34" t="str">
        <f>IF(CV175&lt;&gt;"",IF(CV175&gt;Parameters!C194,"Y","N"), "")</f>
        <v>Y</v>
      </c>
      <c r="CY175" s="33" t="str">
        <f>IF($K175="Yes", IF(Indicators!F175&lt;&gt;"", Indicators!F175, ""), "")</f>
        <v/>
      </c>
      <c r="CZ175" s="33" t="str">
        <f>IF($K175="Yes", IF(Indicators!G175&lt;&gt;"", Indicators!G175, ""), "")</f>
        <v/>
      </c>
      <c r="DA175" s="33" t="str">
        <f>IF($K175="Yes", IF(Indicators!H175&lt;&gt;"", Indicators!H175, ""), "")</f>
        <v/>
      </c>
      <c r="DB175" s="33" t="str">
        <f>IF($K175="Yes", IF(Indicators!I175&lt;&gt;"", Indicators!I175, ""), "")</f>
        <v/>
      </c>
      <c r="DC175" s="33" t="str">
        <f>IF($K175="Yes", IF(Indicators!J175&lt;&gt;"", Indicators!J175, ""), "")</f>
        <v/>
      </c>
      <c r="DD175" s="33" t="str">
        <f>IF($K175="Yes", IF(Indicators!K175&lt;&gt;"", Indicators!K175, ""), "")</f>
        <v/>
      </c>
      <c r="DE175" s="33" t="str">
        <f>IF($K175="Yes", IF(Indicators!L175&lt;&gt;"", Indicators!L175, ""), "")</f>
        <v/>
      </c>
      <c r="DF175" s="33" t="str">
        <f>IF($K175="Yes", IF(Indicators!M175&lt;&gt;"", Indicators!M175, ""), "")</f>
        <v/>
      </c>
      <c r="DH175" s="33" t="str">
        <f>IF($K175="Yes", IF(Indicators!W175&lt;&gt;"", Indicators!W175, ""), "")</f>
        <v/>
      </c>
      <c r="DJ175" s="33" t="str">
        <f>IF($K175="Yes", IF(Indicators!O175&lt;&gt;"", Indicators!O175, ""), "")</f>
        <v/>
      </c>
      <c r="DK175" s="33" t="str">
        <f>IF($K175="Yes", IF(Indicators!P175&lt;&gt;"", Indicators!P175, ""), "")</f>
        <v/>
      </c>
      <c r="DL175" s="33" t="str">
        <f>IF($K175="Yes", IF(Indicators!Q175&lt;&gt;"", Indicators!Q175, ""), "")</f>
        <v/>
      </c>
      <c r="DM175" s="33" t="str">
        <f>IF($K175="Yes", IF(Indicators!R175&lt;&gt;"", Indicators!R175, ""), "")</f>
        <v/>
      </c>
      <c r="DN175" s="33" t="str">
        <f>IF($K175="Yes", IF(Indicators!S175&lt;&gt;"", Indicators!S175, ""), "")</f>
        <v/>
      </c>
      <c r="DO175" s="33" t="str">
        <f>IF($K175="Yes", IF(Indicators!T175&lt;&gt;"", Indicators!T175, ""), "")</f>
        <v/>
      </c>
      <c r="DP175" s="33" t="str">
        <f>IF($K175="Yes", IF(Indicators!U175&lt;&gt;"", Indicators!U175, ""), "")</f>
        <v/>
      </c>
      <c r="DQ175" s="33" t="str">
        <f>IF($K175="Yes", IF(Indicators!V175&lt;&gt;"", Indicators!V175, ""), "")</f>
        <v/>
      </c>
      <c r="DS175" s="29" t="str">
        <f>IF($K175="Yes", IF(Indicators!X175&lt;&gt;"", Indicators!X175, ""), "")</f>
        <v/>
      </c>
    </row>
    <row r="176" spans="1:123" x14ac:dyDescent="0.25">
      <c r="A176" s="56" t="str">
        <f>Indicators!A176</f>
        <v>District1039</v>
      </c>
      <c r="B176" s="56" t="str">
        <f>Indicators!B176</f>
        <v>School 2</v>
      </c>
      <c r="C176" s="57" t="str">
        <f>Indicators!D176</f>
        <v>Yes</v>
      </c>
      <c r="D176" s="64" t="str">
        <f>IF(AK176="Y", IF(Parameters!B$5="Percentile", Identification!AJ176,Identification!AI176), "")</f>
        <v/>
      </c>
      <c r="E176" s="64" t="str">
        <f>IF(AN176="Y", IF(Parameters!B$6="Percentile", AM176, AL176), "")</f>
        <v/>
      </c>
      <c r="F176" s="57" t="str">
        <f t="shared" si="64"/>
        <v>N</v>
      </c>
      <c r="G176" s="64" t="str">
        <f>IF(AND(F176="Y", AS176="Y"), IF(Parameters!B$7="Percentile", AR176,AQ176), "")</f>
        <v/>
      </c>
      <c r="H176" s="57" t="str">
        <f t="shared" si="65"/>
        <v/>
      </c>
      <c r="I176" s="64" t="str">
        <f>IF(AND(H176="Y", AW176="Y"), IF(Parameters!B$7="Percentile", AV176,AU176), "")</f>
        <v/>
      </c>
      <c r="J176" s="65" t="str">
        <f t="shared" si="66"/>
        <v/>
      </c>
      <c r="K176" s="57" t="str">
        <f t="shared" si="67"/>
        <v>No</v>
      </c>
      <c r="L176" s="87" t="str">
        <f t="shared" si="68"/>
        <v/>
      </c>
      <c r="M176" s="57" t="str">
        <f>Identification!BI176</f>
        <v>N</v>
      </c>
      <c r="N176" s="87" t="str">
        <f t="shared" si="69"/>
        <v/>
      </c>
      <c r="O176" s="88" t="str">
        <f t="shared" si="70"/>
        <v/>
      </c>
      <c r="P176" s="57" t="str">
        <f t="shared" si="71"/>
        <v/>
      </c>
      <c r="Q176" s="57" t="str">
        <f t="shared" si="72"/>
        <v/>
      </c>
      <c r="R176" s="57" t="str">
        <f t="shared" si="73"/>
        <v>No</v>
      </c>
      <c r="S176" s="57" t="str">
        <f t="shared" si="74"/>
        <v/>
      </c>
      <c r="T176" s="57" t="str">
        <f t="shared" si="75"/>
        <v>N</v>
      </c>
      <c r="U176" s="57" t="str">
        <f t="shared" si="76"/>
        <v/>
      </c>
      <c r="V176" s="88" t="str">
        <f t="shared" si="77"/>
        <v/>
      </c>
      <c r="W176" s="57" t="str">
        <f t="shared" si="78"/>
        <v/>
      </c>
      <c r="X176" s="91" t="str">
        <f t="shared" si="79"/>
        <v/>
      </c>
      <c r="Y176" s="58" t="str">
        <f t="shared" si="80"/>
        <v>No</v>
      </c>
      <c r="AA176" s="29" t="str">
        <f t="shared" si="81"/>
        <v>No</v>
      </c>
      <c r="AB176" s="29" t="str">
        <f t="shared" si="82"/>
        <v>No</v>
      </c>
      <c r="AC176" s="29" t="str">
        <f t="shared" si="83"/>
        <v>No</v>
      </c>
      <c r="AE176" s="29" t="str">
        <f t="shared" si="84"/>
        <v/>
      </c>
      <c r="AF176" s="29" t="str">
        <f t="shared" si="85"/>
        <v/>
      </c>
      <c r="AG176" s="29" t="str">
        <f t="shared" si="86"/>
        <v/>
      </c>
      <c r="AI176" s="33">
        <f>IF(C176="Yes",IF(Indicators!E176&lt;&gt;"", Indicators!E176,""),"")</f>
        <v>55.2083333</v>
      </c>
      <c r="AJ176" s="33">
        <f t="shared" si="87"/>
        <v>78.900000000000006</v>
      </c>
      <c r="AK176" s="62" t="str">
        <f>IF(Parameters!B$5="Percentile", IF(AJ176&lt;Parameters!C$5, "Y", "N"), IF(AI176&lt;Parameters!C$5, "Y", "N"))</f>
        <v>N</v>
      </c>
      <c r="AL176" s="33" t="str">
        <f>IF(C176="Yes", IF(Indicators!W176&lt;&gt;"", Indicators!W176, ""),"")</f>
        <v/>
      </c>
      <c r="AM176" s="33" t="str">
        <f t="shared" si="88"/>
        <v/>
      </c>
      <c r="AN176" s="33" t="str">
        <f>IF(AL176&lt;&gt;"", IF(Parameters!B$6="Percentile", IF(AM176&lt;Parameters!C$6, "Y", "N"), IF(AL176&lt;Parameters!C$6, "Y", "N")),"")</f>
        <v/>
      </c>
      <c r="AO176" s="47" t="str">
        <f t="shared" si="89"/>
        <v>N</v>
      </c>
      <c r="AQ176" s="33">
        <f>IF(C176="Yes", IF(Indicators!N176&lt;&gt;"", Indicators!N176,""),"")</f>
        <v>119.6491228</v>
      </c>
      <c r="AR176" s="33">
        <f t="shared" si="90"/>
        <v>70.5</v>
      </c>
      <c r="AS176" s="48" t="str">
        <f>IF(Parameters!B$7="Percentile", IF(AR176&lt;Parameters!C$7, "Y", "N"), IF(AQ176&lt;Parameters!C$7, "Y", "N"))</f>
        <v>N</v>
      </c>
      <c r="AU176" s="33">
        <f>IF(C176="Yes", IF(Indicators!X176&lt;&gt;"", Indicators!X176,""),"")</f>
        <v>12.27</v>
      </c>
      <c r="AV176" s="33">
        <f t="shared" si="91"/>
        <v>61.1</v>
      </c>
      <c r="AW176" s="48" t="str">
        <f>IF(Parameters!B$8="Percentile", IF(AV176&lt;Parameters!C$8, "Y", "N"), IF(AU176&gt;Parameters!C$8, "Y", "N"))</f>
        <v>N</v>
      </c>
      <c r="AY176" s="71" t="str">
        <f>IF(Indicators!F176&lt;&gt;"", IF(Indicators!F176&lt;Parameters!F$5, "Y", "N"), "")</f>
        <v>N</v>
      </c>
      <c r="AZ176" s="71" t="str">
        <f>IF(Indicators!G176&lt;&gt;"", IF(Indicators!G176&lt;Parameters!G$5, "Y", "N"), "")</f>
        <v>Y</v>
      </c>
      <c r="BA176" s="71" t="str">
        <f>IF(Indicators!H176&lt;&gt;"", IF(Indicators!H176&lt;Parameters!H$5, "Y", "N"), "")</f>
        <v/>
      </c>
      <c r="BB176" s="71" t="str">
        <f>IF(Indicators!I176&lt;&gt;"", IF(Indicators!I176&lt;Parameters!I$5, "Y", "N"), "")</f>
        <v/>
      </c>
      <c r="BC176" s="71" t="str">
        <f>IF(Indicators!J176&lt;&gt;"", IF(Indicators!J176&lt;Parameters!J$5, "Y", "N"), "")</f>
        <v/>
      </c>
      <c r="BD176" s="71" t="str">
        <f>IF(Indicators!K176&lt;&gt;"", IF(Indicators!K176&lt;Parameters!K$5, "Y", "N"), "")</f>
        <v/>
      </c>
      <c r="BE176" s="71" t="str">
        <f>IF(Indicators!L176&lt;&gt;"", IF(Indicators!L176&lt;Parameters!L$5, "Y", "N"), "")</f>
        <v/>
      </c>
      <c r="BF176" s="71" t="str">
        <f>IF(Indicators!M176&lt;&gt;"", IF(Indicators!M176&lt;Parameters!M$5, "Y", "N"), "")</f>
        <v>N</v>
      </c>
      <c r="BG176" s="29" t="str">
        <f>IF(Indicators!Q176&lt;&gt;"", IF(Indicators!Q176&lt;Parameters!H$6, "Y", "N"), "")</f>
        <v/>
      </c>
      <c r="BH176" s="29">
        <f t="shared" si="92"/>
        <v>1</v>
      </c>
      <c r="BI176" s="47" t="str">
        <f>IF(K176="No",IF(BH176&gt;=Parameters!C$12, "Y", "N"), "")</f>
        <v>N</v>
      </c>
      <c r="BK176" s="78" t="str">
        <f>IF(AND($BI176="Y", Indicators!O176&lt;&gt;""), _xlfn.PERCENTRANK.EXC(Indicators!O$2:O$210, Indicators!O176)*100, "")</f>
        <v/>
      </c>
      <c r="BL176" s="78" t="str">
        <f>IF(AND($BI176="Y", Indicators!P176&lt;&gt;""), _xlfn.PERCENTRANK.EXC(Indicators!P$2:P$210, Indicators!P176)*100, "")</f>
        <v/>
      </c>
      <c r="BM176" s="78" t="str">
        <f>IF(AND($BI176="Y", Indicators!Q176&lt;&gt;""), _xlfn.PERCENTRANK.EXC(Indicators!Q$2:Q$210, Indicators!Q176)*100, "")</f>
        <v/>
      </c>
      <c r="BN176" s="78" t="str">
        <f>IF(AND($BI176="Y", Indicators!R176&lt;&gt;""), _xlfn.PERCENTRANK.EXC(Indicators!R$2:R$210, Indicators!R176)*100, "")</f>
        <v/>
      </c>
      <c r="BO176" s="78" t="str">
        <f>IF(AND($BI176="Y", Indicators!S176&lt;&gt;""), _xlfn.PERCENTRANK.EXC(Indicators!S$2:S$210, Indicators!S176)*100, "")</f>
        <v/>
      </c>
      <c r="BP176" s="78" t="str">
        <f>IF(AND($BI176="Y", Indicators!T176&lt;&gt;""), _xlfn.PERCENTRANK.EXC(Indicators!T$2:T$210, Indicators!T176)*100, "")</f>
        <v/>
      </c>
      <c r="BQ176" s="78" t="str">
        <f>IF(AND($BI176="Y", Indicators!U176&lt;&gt;""), _xlfn.PERCENTRANK.EXC(Indicators!U$2:U$210, Indicators!U176)*100, "")</f>
        <v/>
      </c>
      <c r="BR176" s="78" t="str">
        <f>IF(AND($BI176="Y", Indicators!V176&lt;&gt;""), _xlfn.PERCENTRANK.EXC(Indicators!V$2:V$210, Indicators!V176)*100, "")</f>
        <v/>
      </c>
      <c r="BS176" s="81" t="str">
        <f t="shared" si="93"/>
        <v/>
      </c>
      <c r="BT176" s="84" t="str">
        <f>IF(BI176="Y", IF(BS176&gt;=Parameters!C$13, "Y", "N"), "")</f>
        <v/>
      </c>
      <c r="BU176" s="29"/>
      <c r="BV176" s="33" t="str">
        <f>IF(BT176="Y", Indicators!X176, "")</f>
        <v/>
      </c>
      <c r="BW176" s="47" t="str">
        <f>IF(BV176&lt;&gt;"", IF(BV176&gt;Parameters!C$14,"Y", "N"), "")</f>
        <v/>
      </c>
      <c r="BY176" s="72" t="str">
        <f>IF(Indicators!F176&lt;&gt;"", IF(Indicators!F176&lt;Parameters!F$18, "Y", "N"), "")</f>
        <v>N</v>
      </c>
      <c r="BZ176" s="72" t="str">
        <f>IF(Indicators!G176&lt;&gt;"", IF(Indicators!G176&lt;Parameters!G$18, "Y", "N"), "")</f>
        <v>N</v>
      </c>
      <c r="CA176" s="72" t="str">
        <f>IF(Indicators!H176&lt;&gt;"", IF(Indicators!H176&lt;Parameters!H$18, "Y", "N"), "")</f>
        <v/>
      </c>
      <c r="CB176" s="72" t="str">
        <f>IF(Indicators!I176&lt;&gt;"", IF(Indicators!I176&lt;Parameters!I$18, "Y", "N"), "")</f>
        <v/>
      </c>
      <c r="CC176" s="72" t="str">
        <f>IF(Indicators!J176&lt;&gt;"", IF(Indicators!J176&lt;Parameters!J$18, "Y", "N"), "")</f>
        <v/>
      </c>
      <c r="CD176" s="72" t="str">
        <f>IF(Indicators!K176&lt;&gt;"", IF(Indicators!K176&lt;Parameters!K$18, "Y", "N"), "")</f>
        <v/>
      </c>
      <c r="CE176" s="72" t="str">
        <f>IF(Indicators!L176&lt;&gt;"", IF(Indicators!L176&lt;Parameters!L$18, "Y", "N"), "")</f>
        <v/>
      </c>
      <c r="CF176" s="72" t="str">
        <f>IF(Indicators!M176&lt;&gt;"", IF(Indicators!M176&lt;Parameters!M$18, "Y", "N"), "")</f>
        <v>N</v>
      </c>
      <c r="CG176" s="29" t="str">
        <f>IF(Indicators!Q176&lt;&gt;"", IF(Indicators!Q176&lt;Parameters!H$19, "Y", "N"), "")</f>
        <v/>
      </c>
      <c r="CH176" s="29">
        <f t="shared" si="94"/>
        <v>0</v>
      </c>
      <c r="CI176" s="47" t="str">
        <f>IF(AND(K176="No",R176="No"),IF(CH176&gt;=Parameters!C$18, "Y", "N"), "")</f>
        <v>N</v>
      </c>
      <c r="CJ176" s="29"/>
      <c r="CK176" s="29" t="str">
        <f>IF(AND($CI176="Y", Indicators!O176&lt;&gt;""), IF(Indicators!O176&lt;Parameters!F$20, "Y", "N"),"")</f>
        <v/>
      </c>
      <c r="CL176" s="29" t="str">
        <f>IF(AND($CI176="Y", Indicators!P176&lt;&gt;""), IF(Indicators!P176&lt;Parameters!G$20, "Y", "N"),"")</f>
        <v/>
      </c>
      <c r="CM176" s="29" t="str">
        <f>IF(AND($CI176="Y", Indicators!Q176&lt;&gt;""), IF(Indicators!Q176&lt;Parameters!H$20, "Y", "N"),"")</f>
        <v/>
      </c>
      <c r="CN176" s="29" t="str">
        <f>IF(AND($CI176="Y", Indicators!R176&lt;&gt;""), IF(Indicators!R176&lt;Parameters!I$20, "Y", "N"),"")</f>
        <v/>
      </c>
      <c r="CO176" s="29" t="str">
        <f>IF(AND($CI176="Y", Indicators!S176&lt;&gt;""), IF(Indicators!S176&lt;Parameters!J$20, "Y", "N"),"")</f>
        <v/>
      </c>
      <c r="CP176" s="29" t="str">
        <f>IF(AND($CI176="Y", Indicators!T176&lt;&gt;""), IF(Indicators!T176&lt;Parameters!K$20, "Y", "N"),"")</f>
        <v/>
      </c>
      <c r="CQ176" s="29" t="str">
        <f>IF(AND($CI176="Y", Indicators!U176&lt;&gt;""), IF(Indicators!U176&lt;Parameters!L$20, "Y", "N"),"")</f>
        <v/>
      </c>
      <c r="CR176" s="29" t="str">
        <f>IF(AND($CI176="Y", Indicators!V176&lt;&gt;""), IF(Indicators!V176&lt;Parameters!M$20, "Y", "N"),"")</f>
        <v/>
      </c>
      <c r="CS176" s="81" t="str">
        <f t="shared" si="95"/>
        <v/>
      </c>
      <c r="CT176" s="84" t="str">
        <f>IF(CI176="Y", IF(CS176&gt;=Parameters!C$19, "Y", "N"), "")</f>
        <v/>
      </c>
      <c r="CU176" s="29" t="str">
        <f>IF($H176="Yes",#REF!, "")</f>
        <v/>
      </c>
      <c r="CV176" s="78" t="str">
        <f>IF(CT176="Y", Indicators!X176, "")</f>
        <v/>
      </c>
      <c r="CW176" s="34" t="str">
        <f>IF(CV176&lt;&gt;"",IF(CV176&gt;Parameters!C195,"Y","N"), "")</f>
        <v/>
      </c>
      <c r="CY176" s="33" t="str">
        <f>IF($K176="Yes", IF(Indicators!F176&lt;&gt;"", Indicators!F176, ""), "")</f>
        <v/>
      </c>
      <c r="CZ176" s="33" t="str">
        <f>IF($K176="Yes", IF(Indicators!G176&lt;&gt;"", Indicators!G176, ""), "")</f>
        <v/>
      </c>
      <c r="DA176" s="33" t="str">
        <f>IF($K176="Yes", IF(Indicators!H176&lt;&gt;"", Indicators!H176, ""), "")</f>
        <v/>
      </c>
      <c r="DB176" s="33" t="str">
        <f>IF($K176="Yes", IF(Indicators!I176&lt;&gt;"", Indicators!I176, ""), "")</f>
        <v/>
      </c>
      <c r="DC176" s="33" t="str">
        <f>IF($K176="Yes", IF(Indicators!J176&lt;&gt;"", Indicators!J176, ""), "")</f>
        <v/>
      </c>
      <c r="DD176" s="33" t="str">
        <f>IF($K176="Yes", IF(Indicators!K176&lt;&gt;"", Indicators!K176, ""), "")</f>
        <v/>
      </c>
      <c r="DE176" s="33" t="str">
        <f>IF($K176="Yes", IF(Indicators!L176&lt;&gt;"", Indicators!L176, ""), "")</f>
        <v/>
      </c>
      <c r="DF176" s="33" t="str">
        <f>IF($K176="Yes", IF(Indicators!M176&lt;&gt;"", Indicators!M176, ""), "")</f>
        <v/>
      </c>
      <c r="DH176" s="33" t="str">
        <f>IF($K176="Yes", IF(Indicators!W176&lt;&gt;"", Indicators!W176, ""), "")</f>
        <v/>
      </c>
      <c r="DJ176" s="33" t="str">
        <f>IF($K176="Yes", IF(Indicators!O176&lt;&gt;"", Indicators!O176, ""), "")</f>
        <v/>
      </c>
      <c r="DK176" s="33" t="str">
        <f>IF($K176="Yes", IF(Indicators!P176&lt;&gt;"", Indicators!P176, ""), "")</f>
        <v/>
      </c>
      <c r="DL176" s="33" t="str">
        <f>IF($K176="Yes", IF(Indicators!Q176&lt;&gt;"", Indicators!Q176, ""), "")</f>
        <v/>
      </c>
      <c r="DM176" s="33" t="str">
        <f>IF($K176="Yes", IF(Indicators!R176&lt;&gt;"", Indicators!R176, ""), "")</f>
        <v/>
      </c>
      <c r="DN176" s="33" t="str">
        <f>IF($K176="Yes", IF(Indicators!S176&lt;&gt;"", Indicators!S176, ""), "")</f>
        <v/>
      </c>
      <c r="DO176" s="33" t="str">
        <f>IF($K176="Yes", IF(Indicators!T176&lt;&gt;"", Indicators!T176, ""), "")</f>
        <v/>
      </c>
      <c r="DP176" s="33" t="str">
        <f>IF($K176="Yes", IF(Indicators!U176&lt;&gt;"", Indicators!U176, ""), "")</f>
        <v/>
      </c>
      <c r="DQ176" s="33" t="str">
        <f>IF($K176="Yes", IF(Indicators!V176&lt;&gt;"", Indicators!V176, ""), "")</f>
        <v/>
      </c>
      <c r="DS176" s="29" t="str">
        <f>IF($K176="Yes", IF(Indicators!X176&lt;&gt;"", Indicators!X176, ""), "")</f>
        <v/>
      </c>
    </row>
    <row r="177" spans="1:123" x14ac:dyDescent="0.25">
      <c r="A177" s="56" t="str">
        <f>Indicators!A177</f>
        <v>District1039</v>
      </c>
      <c r="B177" s="56" t="str">
        <f>Indicators!B177</f>
        <v>School 3</v>
      </c>
      <c r="C177" s="57" t="str">
        <f>Indicators!D177</f>
        <v>Yes</v>
      </c>
      <c r="D177" s="64" t="str">
        <f>IF(AK177="Y", IF(Parameters!B$5="Percentile", Identification!AJ177,Identification!AI177), "")</f>
        <v/>
      </c>
      <c r="E177" s="64" t="str">
        <f>IF(AN177="Y", IF(Parameters!B$6="Percentile", AM177, AL177), "")</f>
        <v/>
      </c>
      <c r="F177" s="57" t="str">
        <f t="shared" si="64"/>
        <v>N</v>
      </c>
      <c r="G177" s="64" t="str">
        <f>IF(AND(F177="Y", AS177="Y"), IF(Parameters!B$7="Percentile", AR177,AQ177), "")</f>
        <v/>
      </c>
      <c r="H177" s="57" t="str">
        <f t="shared" si="65"/>
        <v/>
      </c>
      <c r="I177" s="64" t="str">
        <f>IF(AND(H177="Y", AW177="Y"), IF(Parameters!B$7="Percentile", AV177,AU177), "")</f>
        <v/>
      </c>
      <c r="J177" s="65" t="str">
        <f t="shared" si="66"/>
        <v/>
      </c>
      <c r="K177" s="57" t="str">
        <f t="shared" si="67"/>
        <v>No</v>
      </c>
      <c r="L177" s="87" t="str">
        <f t="shared" si="68"/>
        <v/>
      </c>
      <c r="M177" s="57" t="str">
        <f>Identification!BI177</f>
        <v>N</v>
      </c>
      <c r="N177" s="87" t="str">
        <f t="shared" si="69"/>
        <v/>
      </c>
      <c r="O177" s="88" t="str">
        <f t="shared" si="70"/>
        <v/>
      </c>
      <c r="P177" s="57" t="str">
        <f t="shared" si="71"/>
        <v/>
      </c>
      <c r="Q177" s="57" t="str">
        <f t="shared" si="72"/>
        <v/>
      </c>
      <c r="R177" s="57" t="str">
        <f t="shared" si="73"/>
        <v>No</v>
      </c>
      <c r="S177" s="57" t="str">
        <f t="shared" si="74"/>
        <v/>
      </c>
      <c r="T177" s="57" t="str">
        <f t="shared" si="75"/>
        <v>N</v>
      </c>
      <c r="U177" s="57" t="str">
        <f t="shared" si="76"/>
        <v/>
      </c>
      <c r="V177" s="88" t="str">
        <f t="shared" si="77"/>
        <v/>
      </c>
      <c r="W177" s="57" t="str">
        <f t="shared" si="78"/>
        <v/>
      </c>
      <c r="X177" s="91" t="str">
        <f t="shared" si="79"/>
        <v/>
      </c>
      <c r="Y177" s="58" t="str">
        <f t="shared" si="80"/>
        <v>No</v>
      </c>
      <c r="AA177" s="29" t="str">
        <f t="shared" si="81"/>
        <v>No</v>
      </c>
      <c r="AB177" s="29" t="str">
        <f t="shared" si="82"/>
        <v>No</v>
      </c>
      <c r="AC177" s="29" t="str">
        <f t="shared" si="83"/>
        <v>No</v>
      </c>
      <c r="AE177" s="29" t="str">
        <f t="shared" si="84"/>
        <v/>
      </c>
      <c r="AF177" s="29" t="str">
        <f t="shared" si="85"/>
        <v/>
      </c>
      <c r="AG177" s="29" t="str">
        <f t="shared" si="86"/>
        <v/>
      </c>
      <c r="AI177" s="33">
        <f>IF(C177="Yes",IF(Indicators!E177&lt;&gt;"", Indicators!E177,""),"")</f>
        <v>53.092783500000003</v>
      </c>
      <c r="AJ177" s="33">
        <f t="shared" si="87"/>
        <v>72.7</v>
      </c>
      <c r="AK177" s="62" t="str">
        <f>IF(Parameters!B$5="Percentile", IF(AJ177&lt;Parameters!C$5, "Y", "N"), IF(AI177&lt;Parameters!C$5, "Y", "N"))</f>
        <v>N</v>
      </c>
      <c r="AL177" s="33" t="str">
        <f>IF(C177="Yes", IF(Indicators!W177&lt;&gt;"", Indicators!W177, ""),"")</f>
        <v/>
      </c>
      <c r="AM177" s="33" t="str">
        <f t="shared" si="88"/>
        <v/>
      </c>
      <c r="AN177" s="33" t="str">
        <f>IF(AL177&lt;&gt;"", IF(Parameters!B$6="Percentile", IF(AM177&lt;Parameters!C$6, "Y", "N"), IF(AL177&lt;Parameters!C$6, "Y", "N")),"")</f>
        <v/>
      </c>
      <c r="AO177" s="47" t="str">
        <f t="shared" si="89"/>
        <v>N</v>
      </c>
      <c r="AQ177" s="33">
        <f>IF(C177="Yes", IF(Indicators!N177&lt;&gt;"", Indicators!N177,""),"")</f>
        <v>110.443038</v>
      </c>
      <c r="AR177" s="33">
        <f t="shared" si="90"/>
        <v>49.3</v>
      </c>
      <c r="AS177" s="48" t="str">
        <f>IF(Parameters!B$7="Percentile", IF(AR177&lt;Parameters!C$7, "Y", "N"), IF(AQ177&lt;Parameters!C$7, "Y", "N"))</f>
        <v>N</v>
      </c>
      <c r="AU177" s="33">
        <f>IF(C177="Yes", IF(Indicators!X177&lt;&gt;"", Indicators!X177,""),"")</f>
        <v>22.82</v>
      </c>
      <c r="AV177" s="33">
        <f t="shared" si="91"/>
        <v>12.099999999999994</v>
      </c>
      <c r="AW177" s="48" t="str">
        <f>IF(Parameters!B$8="Percentile", IF(AV177&lt;Parameters!C$8, "Y", "N"), IF(AU177&gt;Parameters!C$8, "Y", "N"))</f>
        <v>N</v>
      </c>
      <c r="AY177" s="71" t="str">
        <f>IF(Indicators!F177&lt;&gt;"", IF(Indicators!F177&lt;Parameters!F$5, "Y", "N"), "")</f>
        <v>N</v>
      </c>
      <c r="AZ177" s="71" t="str">
        <f>IF(Indicators!G177&lt;&gt;"", IF(Indicators!G177&lt;Parameters!G$5, "Y", "N"), "")</f>
        <v>Y</v>
      </c>
      <c r="BA177" s="71" t="str">
        <f>IF(Indicators!H177&lt;&gt;"", IF(Indicators!H177&lt;Parameters!H$5, "Y", "N"), "")</f>
        <v/>
      </c>
      <c r="BB177" s="71" t="str">
        <f>IF(Indicators!I177&lt;&gt;"", IF(Indicators!I177&lt;Parameters!I$5, "Y", "N"), "")</f>
        <v/>
      </c>
      <c r="BC177" s="71" t="str">
        <f>IF(Indicators!J177&lt;&gt;"", IF(Indicators!J177&lt;Parameters!J$5, "Y", "N"), "")</f>
        <v/>
      </c>
      <c r="BD177" s="71" t="str">
        <f>IF(Indicators!K177&lt;&gt;"", IF(Indicators!K177&lt;Parameters!K$5, "Y", "N"), "")</f>
        <v/>
      </c>
      <c r="BE177" s="71" t="str">
        <f>IF(Indicators!L177&lt;&gt;"", IF(Indicators!L177&lt;Parameters!L$5, "Y", "N"), "")</f>
        <v/>
      </c>
      <c r="BF177" s="71" t="str">
        <f>IF(Indicators!M177&lt;&gt;"", IF(Indicators!M177&lt;Parameters!M$5, "Y", "N"), "")</f>
        <v>N</v>
      </c>
      <c r="BG177" s="29" t="str">
        <f>IF(Indicators!Q177&lt;&gt;"", IF(Indicators!Q177&lt;Parameters!H$6, "Y", "N"), "")</f>
        <v/>
      </c>
      <c r="BH177" s="29">
        <f t="shared" si="92"/>
        <v>1</v>
      </c>
      <c r="BI177" s="47" t="str">
        <f>IF(K177="No",IF(BH177&gt;=Parameters!C$12, "Y", "N"), "")</f>
        <v>N</v>
      </c>
      <c r="BK177" s="78" t="str">
        <f>IF(AND($BI177="Y", Indicators!O177&lt;&gt;""), _xlfn.PERCENTRANK.EXC(Indicators!O$2:O$210, Indicators!O177)*100, "")</f>
        <v/>
      </c>
      <c r="BL177" s="78" t="str">
        <f>IF(AND($BI177="Y", Indicators!P177&lt;&gt;""), _xlfn.PERCENTRANK.EXC(Indicators!P$2:P$210, Indicators!P177)*100, "")</f>
        <v/>
      </c>
      <c r="BM177" s="78" t="str">
        <f>IF(AND($BI177="Y", Indicators!Q177&lt;&gt;""), _xlfn.PERCENTRANK.EXC(Indicators!Q$2:Q$210, Indicators!Q177)*100, "")</f>
        <v/>
      </c>
      <c r="BN177" s="78" t="str">
        <f>IF(AND($BI177="Y", Indicators!R177&lt;&gt;""), _xlfn.PERCENTRANK.EXC(Indicators!R$2:R$210, Indicators!R177)*100, "")</f>
        <v/>
      </c>
      <c r="BO177" s="78" t="str">
        <f>IF(AND($BI177="Y", Indicators!S177&lt;&gt;""), _xlfn.PERCENTRANK.EXC(Indicators!S$2:S$210, Indicators!S177)*100, "")</f>
        <v/>
      </c>
      <c r="BP177" s="78" t="str">
        <f>IF(AND($BI177="Y", Indicators!T177&lt;&gt;""), _xlfn.PERCENTRANK.EXC(Indicators!T$2:T$210, Indicators!T177)*100, "")</f>
        <v/>
      </c>
      <c r="BQ177" s="78" t="str">
        <f>IF(AND($BI177="Y", Indicators!U177&lt;&gt;""), _xlfn.PERCENTRANK.EXC(Indicators!U$2:U$210, Indicators!U177)*100, "")</f>
        <v/>
      </c>
      <c r="BR177" s="78" t="str">
        <f>IF(AND($BI177="Y", Indicators!V177&lt;&gt;""), _xlfn.PERCENTRANK.EXC(Indicators!V$2:V$210, Indicators!V177)*100, "")</f>
        <v/>
      </c>
      <c r="BS177" s="81" t="str">
        <f t="shared" si="93"/>
        <v/>
      </c>
      <c r="BT177" s="84" t="str">
        <f>IF(BI177="Y", IF(BS177&gt;=Parameters!C$13, "Y", "N"), "")</f>
        <v/>
      </c>
      <c r="BU177" s="29"/>
      <c r="BV177" s="33" t="str">
        <f>IF(BT177="Y", Indicators!X177, "")</f>
        <v/>
      </c>
      <c r="BW177" s="47" t="str">
        <f>IF(BV177&lt;&gt;"", IF(BV177&gt;Parameters!C$14,"Y", "N"), "")</f>
        <v/>
      </c>
      <c r="BY177" s="72" t="str">
        <f>IF(Indicators!F177&lt;&gt;"", IF(Indicators!F177&lt;Parameters!F$18, "Y", "N"), "")</f>
        <v>N</v>
      </c>
      <c r="BZ177" s="72" t="str">
        <f>IF(Indicators!G177&lt;&gt;"", IF(Indicators!G177&lt;Parameters!G$18, "Y", "N"), "")</f>
        <v>N</v>
      </c>
      <c r="CA177" s="72" t="str">
        <f>IF(Indicators!H177&lt;&gt;"", IF(Indicators!H177&lt;Parameters!H$18, "Y", "N"), "")</f>
        <v/>
      </c>
      <c r="CB177" s="72" t="str">
        <f>IF(Indicators!I177&lt;&gt;"", IF(Indicators!I177&lt;Parameters!I$18, "Y", "N"), "")</f>
        <v/>
      </c>
      <c r="CC177" s="72" t="str">
        <f>IF(Indicators!J177&lt;&gt;"", IF(Indicators!J177&lt;Parameters!J$18, "Y", "N"), "")</f>
        <v/>
      </c>
      <c r="CD177" s="72" t="str">
        <f>IF(Indicators!K177&lt;&gt;"", IF(Indicators!K177&lt;Parameters!K$18, "Y", "N"), "")</f>
        <v/>
      </c>
      <c r="CE177" s="72" t="str">
        <f>IF(Indicators!L177&lt;&gt;"", IF(Indicators!L177&lt;Parameters!L$18, "Y", "N"), "")</f>
        <v/>
      </c>
      <c r="CF177" s="72" t="str">
        <f>IF(Indicators!M177&lt;&gt;"", IF(Indicators!M177&lt;Parameters!M$18, "Y", "N"), "")</f>
        <v>N</v>
      </c>
      <c r="CG177" s="29" t="str">
        <f>IF(Indicators!Q177&lt;&gt;"", IF(Indicators!Q177&lt;Parameters!H$19, "Y", "N"), "")</f>
        <v/>
      </c>
      <c r="CH177" s="29">
        <f t="shared" si="94"/>
        <v>0</v>
      </c>
      <c r="CI177" s="47" t="str">
        <f>IF(AND(K177="No",R177="No"),IF(CH177&gt;=Parameters!C$18, "Y", "N"), "")</f>
        <v>N</v>
      </c>
      <c r="CJ177" s="29"/>
      <c r="CK177" s="29" t="str">
        <f>IF(AND($CI177="Y", Indicators!O177&lt;&gt;""), IF(Indicators!O177&lt;Parameters!F$20, "Y", "N"),"")</f>
        <v/>
      </c>
      <c r="CL177" s="29" t="str">
        <f>IF(AND($CI177="Y", Indicators!P177&lt;&gt;""), IF(Indicators!P177&lt;Parameters!G$20, "Y", "N"),"")</f>
        <v/>
      </c>
      <c r="CM177" s="29" t="str">
        <f>IF(AND($CI177="Y", Indicators!Q177&lt;&gt;""), IF(Indicators!Q177&lt;Parameters!H$20, "Y", "N"),"")</f>
        <v/>
      </c>
      <c r="CN177" s="29" t="str">
        <f>IF(AND($CI177="Y", Indicators!R177&lt;&gt;""), IF(Indicators!R177&lt;Parameters!I$20, "Y", "N"),"")</f>
        <v/>
      </c>
      <c r="CO177" s="29" t="str">
        <f>IF(AND($CI177="Y", Indicators!S177&lt;&gt;""), IF(Indicators!S177&lt;Parameters!J$20, "Y", "N"),"")</f>
        <v/>
      </c>
      <c r="CP177" s="29" t="str">
        <f>IF(AND($CI177="Y", Indicators!T177&lt;&gt;""), IF(Indicators!T177&lt;Parameters!K$20, "Y", "N"),"")</f>
        <v/>
      </c>
      <c r="CQ177" s="29" t="str">
        <f>IF(AND($CI177="Y", Indicators!U177&lt;&gt;""), IF(Indicators!U177&lt;Parameters!L$20, "Y", "N"),"")</f>
        <v/>
      </c>
      <c r="CR177" s="29" t="str">
        <f>IF(AND($CI177="Y", Indicators!V177&lt;&gt;""), IF(Indicators!V177&lt;Parameters!M$20, "Y", "N"),"")</f>
        <v/>
      </c>
      <c r="CS177" s="81" t="str">
        <f t="shared" si="95"/>
        <v/>
      </c>
      <c r="CT177" s="84" t="str">
        <f>IF(CI177="Y", IF(CS177&gt;=Parameters!C$19, "Y", "N"), "")</f>
        <v/>
      </c>
      <c r="CU177" s="29" t="str">
        <f>IF($H177="Yes",#REF!, "")</f>
        <v/>
      </c>
      <c r="CV177" s="78" t="str">
        <f>IF(CT177="Y", Indicators!X177, "")</f>
        <v/>
      </c>
      <c r="CW177" s="34" t="str">
        <f>IF(CV177&lt;&gt;"",IF(CV177&gt;Parameters!C196,"Y","N"), "")</f>
        <v/>
      </c>
      <c r="CY177" s="33" t="str">
        <f>IF($K177="Yes", IF(Indicators!F177&lt;&gt;"", Indicators!F177, ""), "")</f>
        <v/>
      </c>
      <c r="CZ177" s="33" t="str">
        <f>IF($K177="Yes", IF(Indicators!G177&lt;&gt;"", Indicators!G177, ""), "")</f>
        <v/>
      </c>
      <c r="DA177" s="33" t="str">
        <f>IF($K177="Yes", IF(Indicators!H177&lt;&gt;"", Indicators!H177, ""), "")</f>
        <v/>
      </c>
      <c r="DB177" s="33" t="str">
        <f>IF($K177="Yes", IF(Indicators!I177&lt;&gt;"", Indicators!I177, ""), "")</f>
        <v/>
      </c>
      <c r="DC177" s="33" t="str">
        <f>IF($K177="Yes", IF(Indicators!J177&lt;&gt;"", Indicators!J177, ""), "")</f>
        <v/>
      </c>
      <c r="DD177" s="33" t="str">
        <f>IF($K177="Yes", IF(Indicators!K177&lt;&gt;"", Indicators!K177, ""), "")</f>
        <v/>
      </c>
      <c r="DE177" s="33" t="str">
        <f>IF($K177="Yes", IF(Indicators!L177&lt;&gt;"", Indicators!L177, ""), "")</f>
        <v/>
      </c>
      <c r="DF177" s="33" t="str">
        <f>IF($K177="Yes", IF(Indicators!M177&lt;&gt;"", Indicators!M177, ""), "")</f>
        <v/>
      </c>
      <c r="DH177" s="33" t="str">
        <f>IF($K177="Yes", IF(Indicators!W177&lt;&gt;"", Indicators!W177, ""), "")</f>
        <v/>
      </c>
      <c r="DJ177" s="33" t="str">
        <f>IF($K177="Yes", IF(Indicators!O177&lt;&gt;"", Indicators!O177, ""), "")</f>
        <v/>
      </c>
      <c r="DK177" s="33" t="str">
        <f>IF($K177="Yes", IF(Indicators!P177&lt;&gt;"", Indicators!P177, ""), "")</f>
        <v/>
      </c>
      <c r="DL177" s="33" t="str">
        <f>IF($K177="Yes", IF(Indicators!Q177&lt;&gt;"", Indicators!Q177, ""), "")</f>
        <v/>
      </c>
      <c r="DM177" s="33" t="str">
        <f>IF($K177="Yes", IF(Indicators!R177&lt;&gt;"", Indicators!R177, ""), "")</f>
        <v/>
      </c>
      <c r="DN177" s="33" t="str">
        <f>IF($K177="Yes", IF(Indicators!S177&lt;&gt;"", Indicators!S177, ""), "")</f>
        <v/>
      </c>
      <c r="DO177" s="33" t="str">
        <f>IF($K177="Yes", IF(Indicators!T177&lt;&gt;"", Indicators!T177, ""), "")</f>
        <v/>
      </c>
      <c r="DP177" s="33" t="str">
        <f>IF($K177="Yes", IF(Indicators!U177&lt;&gt;"", Indicators!U177, ""), "")</f>
        <v/>
      </c>
      <c r="DQ177" s="33" t="str">
        <f>IF($K177="Yes", IF(Indicators!V177&lt;&gt;"", Indicators!V177, ""), "")</f>
        <v/>
      </c>
      <c r="DS177" s="29" t="str">
        <f>IF($K177="Yes", IF(Indicators!X177&lt;&gt;"", Indicators!X177, ""), "")</f>
        <v/>
      </c>
    </row>
    <row r="178" spans="1:123" x14ac:dyDescent="0.25">
      <c r="A178" s="56" t="str">
        <f>Indicators!A178</f>
        <v>District1039</v>
      </c>
      <c r="B178" s="56" t="str">
        <f>Indicators!B178</f>
        <v>School 4</v>
      </c>
      <c r="C178" s="57" t="str">
        <f>Indicators!D178</f>
        <v>Yes</v>
      </c>
      <c r="D178" s="64">
        <f>IF(AK178="Y", IF(Parameters!B$5="Percentile", Identification!AJ178,Identification!AI178), "")</f>
        <v>39.887640400000002</v>
      </c>
      <c r="E178" s="64" t="str">
        <f>IF(AN178="Y", IF(Parameters!B$6="Percentile", AM178, AL178), "")</f>
        <v/>
      </c>
      <c r="F178" s="57" t="str">
        <f t="shared" si="64"/>
        <v>Y</v>
      </c>
      <c r="G178" s="64">
        <f>IF(AND(F178="Y", AS178="Y"), IF(Parameters!B$7="Percentile", AR178,AQ178), "")</f>
        <v>23.200000000000003</v>
      </c>
      <c r="H178" s="57" t="str">
        <f t="shared" si="65"/>
        <v>Y</v>
      </c>
      <c r="I178" s="64" t="str">
        <f>IF(AND(H178="Y", AW178="Y"), IF(Parameters!B$7="Percentile", AV178,AU178), "")</f>
        <v/>
      </c>
      <c r="J178" s="65" t="str">
        <f t="shared" si="66"/>
        <v>N</v>
      </c>
      <c r="K178" s="57" t="str">
        <f t="shared" si="67"/>
        <v>No</v>
      </c>
      <c r="L178" s="87">
        <f t="shared" si="68"/>
        <v>3</v>
      </c>
      <c r="M178" s="57" t="str">
        <f>Identification!BI178</f>
        <v>Y</v>
      </c>
      <c r="N178" s="87">
        <f t="shared" si="69"/>
        <v>2</v>
      </c>
      <c r="O178" s="88" t="str">
        <f t="shared" si="70"/>
        <v>Y</v>
      </c>
      <c r="P178" s="57">
        <f t="shared" si="71"/>
        <v>14.58</v>
      </c>
      <c r="Q178" s="57" t="str">
        <f t="shared" si="72"/>
        <v>Y</v>
      </c>
      <c r="R178" s="57" t="str">
        <f t="shared" si="73"/>
        <v>Yes</v>
      </c>
      <c r="S178" s="57" t="str">
        <f t="shared" si="74"/>
        <v/>
      </c>
      <c r="T178" s="57" t="str">
        <f t="shared" si="75"/>
        <v/>
      </c>
      <c r="U178" s="57" t="str">
        <f t="shared" si="76"/>
        <v/>
      </c>
      <c r="V178" s="88" t="str">
        <f t="shared" si="77"/>
        <v/>
      </c>
      <c r="W178" s="57" t="str">
        <f t="shared" si="78"/>
        <v/>
      </c>
      <c r="X178" s="91" t="str">
        <f t="shared" si="79"/>
        <v/>
      </c>
      <c r="Y178" s="58" t="str">
        <f t="shared" si="80"/>
        <v>No</v>
      </c>
      <c r="AA178" s="29" t="str">
        <f t="shared" si="81"/>
        <v>No</v>
      </c>
      <c r="AB178" s="29" t="str">
        <f t="shared" si="82"/>
        <v>Yes</v>
      </c>
      <c r="AC178" s="29" t="str">
        <f t="shared" si="83"/>
        <v>No</v>
      </c>
      <c r="AE178" s="29" t="str">
        <f t="shared" si="84"/>
        <v/>
      </c>
      <c r="AF178" s="29" t="str">
        <f t="shared" si="85"/>
        <v/>
      </c>
      <c r="AG178" s="29" t="str">
        <f t="shared" si="86"/>
        <v/>
      </c>
      <c r="AI178" s="33">
        <f>IF(C178="Yes",IF(Indicators!E178&lt;&gt;"", Indicators!E178,""),"")</f>
        <v>39.887640400000002</v>
      </c>
      <c r="AJ178" s="33">
        <f t="shared" si="87"/>
        <v>36.700000000000003</v>
      </c>
      <c r="AK178" s="62" t="str">
        <f>IF(Parameters!B$5="Percentile", IF(AJ178&lt;Parameters!C$5, "Y", "N"), IF(AI178&lt;Parameters!C$5, "Y", "N"))</f>
        <v>Y</v>
      </c>
      <c r="AL178" s="33" t="str">
        <f>IF(C178="Yes", IF(Indicators!W178&lt;&gt;"", Indicators!W178, ""),"")</f>
        <v/>
      </c>
      <c r="AM178" s="33" t="str">
        <f t="shared" si="88"/>
        <v/>
      </c>
      <c r="AN178" s="33" t="str">
        <f>IF(AL178&lt;&gt;"", IF(Parameters!B$6="Percentile", IF(AM178&lt;Parameters!C$6, "Y", "N"), IF(AL178&lt;Parameters!C$6, "Y", "N")),"")</f>
        <v/>
      </c>
      <c r="AO178" s="47" t="str">
        <f t="shared" si="89"/>
        <v>Y</v>
      </c>
      <c r="AQ178" s="33">
        <f>IF(C178="Yes", IF(Indicators!N178&lt;&gt;"", Indicators!N178,""),"")</f>
        <v>99.647887299999994</v>
      </c>
      <c r="AR178" s="33">
        <f t="shared" si="90"/>
        <v>23.200000000000003</v>
      </c>
      <c r="AS178" s="48" t="str">
        <f>IF(Parameters!B$7="Percentile", IF(AR178&lt;Parameters!C$7, "Y", "N"), IF(AQ178&lt;Parameters!C$7, "Y", "N"))</f>
        <v>Y</v>
      </c>
      <c r="AU178" s="33">
        <f>IF(C178="Yes", IF(Indicators!X178&lt;&gt;"", Indicators!X178,""),"")</f>
        <v>14.58</v>
      </c>
      <c r="AV178" s="33">
        <f t="shared" si="91"/>
        <v>45.699999999999996</v>
      </c>
      <c r="AW178" s="48" t="str">
        <f>IF(Parameters!B$8="Percentile", IF(AV178&lt;Parameters!C$8, "Y", "N"), IF(AU178&gt;Parameters!C$8, "Y", "N"))</f>
        <v>N</v>
      </c>
      <c r="AY178" s="71" t="str">
        <f>IF(Indicators!F178&lt;&gt;"", IF(Indicators!F178&lt;Parameters!F$5, "Y", "N"), "")</f>
        <v>Y</v>
      </c>
      <c r="AZ178" s="71" t="str">
        <f>IF(Indicators!G178&lt;&gt;"", IF(Indicators!G178&lt;Parameters!G$5, "Y", "N"), "")</f>
        <v>Y</v>
      </c>
      <c r="BA178" s="71" t="str">
        <f>IF(Indicators!H178&lt;&gt;"", IF(Indicators!H178&lt;Parameters!H$5, "Y", "N"), "")</f>
        <v/>
      </c>
      <c r="BB178" s="71" t="str">
        <f>IF(Indicators!I178&lt;&gt;"", IF(Indicators!I178&lt;Parameters!I$5, "Y", "N"), "")</f>
        <v/>
      </c>
      <c r="BC178" s="71" t="str">
        <f>IF(Indicators!J178&lt;&gt;"", IF(Indicators!J178&lt;Parameters!J$5, "Y", "N"), "")</f>
        <v/>
      </c>
      <c r="BD178" s="71" t="str">
        <f>IF(Indicators!K178&lt;&gt;"", IF(Indicators!K178&lt;Parameters!K$5, "Y", "N"), "")</f>
        <v/>
      </c>
      <c r="BE178" s="71" t="str">
        <f>IF(Indicators!L178&lt;&gt;"", IF(Indicators!L178&lt;Parameters!L$5, "Y", "N"), "")</f>
        <v/>
      </c>
      <c r="BF178" s="71" t="str">
        <f>IF(Indicators!M178&lt;&gt;"", IF(Indicators!M178&lt;Parameters!M$5, "Y", "N"), "")</f>
        <v>Y</v>
      </c>
      <c r="BG178" s="29" t="str">
        <f>IF(Indicators!Q178&lt;&gt;"", IF(Indicators!Q178&lt;Parameters!H$6, "Y", "N"), "")</f>
        <v/>
      </c>
      <c r="BH178" s="29">
        <f t="shared" si="92"/>
        <v>3</v>
      </c>
      <c r="BI178" s="47" t="str">
        <f>IF(K178="No",IF(BH178&gt;=Parameters!C$12, "Y", "N"), "")</f>
        <v>Y</v>
      </c>
      <c r="BK178" s="78">
        <f>IF(AND($BI178="Y", Indicators!O178&lt;&gt;""), _xlfn.PERCENTRANK.EXC(Indicators!O$2:O$210, Indicators!O178)*100, "")</f>
        <v>21.8</v>
      </c>
      <c r="BL178" s="78">
        <f>IF(AND($BI178="Y", Indicators!P178&lt;&gt;""), _xlfn.PERCENTRANK.EXC(Indicators!P$2:P$210, Indicators!P178)*100, "")</f>
        <v>31.5</v>
      </c>
      <c r="BM178" s="78" t="str">
        <f>IF(AND($BI178="Y", Indicators!Q178&lt;&gt;""), _xlfn.PERCENTRANK.EXC(Indicators!Q$2:Q$210, Indicators!Q178)*100, "")</f>
        <v/>
      </c>
      <c r="BN178" s="78" t="str">
        <f>IF(AND($BI178="Y", Indicators!R178&lt;&gt;""), _xlfn.PERCENTRANK.EXC(Indicators!R$2:R$210, Indicators!R178)*100, "")</f>
        <v/>
      </c>
      <c r="BO178" s="78" t="str">
        <f>IF(AND($BI178="Y", Indicators!S178&lt;&gt;""), _xlfn.PERCENTRANK.EXC(Indicators!S$2:S$210, Indicators!S178)*100, "")</f>
        <v/>
      </c>
      <c r="BP178" s="78" t="str">
        <f>IF(AND($BI178="Y", Indicators!T178&lt;&gt;""), _xlfn.PERCENTRANK.EXC(Indicators!T$2:T$210, Indicators!T178)*100, "")</f>
        <v/>
      </c>
      <c r="BQ178" s="78" t="str">
        <f>IF(AND($BI178="Y", Indicators!U178&lt;&gt;""), _xlfn.PERCENTRANK.EXC(Indicators!U$2:U$210, Indicators!U178)*100, "")</f>
        <v/>
      </c>
      <c r="BR178" s="78">
        <f>IF(AND($BI178="Y", Indicators!V178&lt;&gt;""), _xlfn.PERCENTRANK.EXC(Indicators!V$2:V$210, Indicators!V178)*100, "")</f>
        <v>23.799999999999997</v>
      </c>
      <c r="BS178" s="81">
        <f t="shared" si="93"/>
        <v>2</v>
      </c>
      <c r="BT178" s="84" t="str">
        <f>IF(BI178="Y", IF(BS178&gt;=Parameters!C$13, "Y", "N"), "")</f>
        <v>Y</v>
      </c>
      <c r="BU178" s="29"/>
      <c r="BV178" s="33">
        <f>IF(BT178="Y", Indicators!X178, "")</f>
        <v>14.58</v>
      </c>
      <c r="BW178" s="47" t="str">
        <f>IF(BV178&lt;&gt;"", IF(BV178&gt;Parameters!C$14,"Y", "N"), "")</f>
        <v>Y</v>
      </c>
      <c r="BY178" s="72" t="str">
        <f>IF(Indicators!F178&lt;&gt;"", IF(Indicators!F178&lt;Parameters!F$18, "Y", "N"), "")</f>
        <v>N</v>
      </c>
      <c r="BZ178" s="72" t="str">
        <f>IF(Indicators!G178&lt;&gt;"", IF(Indicators!G178&lt;Parameters!G$18, "Y", "N"), "")</f>
        <v>Y</v>
      </c>
      <c r="CA178" s="72" t="str">
        <f>IF(Indicators!H178&lt;&gt;"", IF(Indicators!H178&lt;Parameters!H$18, "Y", "N"), "")</f>
        <v/>
      </c>
      <c r="CB178" s="72" t="str">
        <f>IF(Indicators!I178&lt;&gt;"", IF(Indicators!I178&lt;Parameters!I$18, "Y", "N"), "")</f>
        <v/>
      </c>
      <c r="CC178" s="72" t="str">
        <f>IF(Indicators!J178&lt;&gt;"", IF(Indicators!J178&lt;Parameters!J$18, "Y", "N"), "")</f>
        <v/>
      </c>
      <c r="CD178" s="72" t="str">
        <f>IF(Indicators!K178&lt;&gt;"", IF(Indicators!K178&lt;Parameters!K$18, "Y", "N"), "")</f>
        <v/>
      </c>
      <c r="CE178" s="72" t="str">
        <f>IF(Indicators!L178&lt;&gt;"", IF(Indicators!L178&lt;Parameters!L$18, "Y", "N"), "")</f>
        <v/>
      </c>
      <c r="CF178" s="72" t="str">
        <f>IF(Indicators!M178&lt;&gt;"", IF(Indicators!M178&lt;Parameters!M$18, "Y", "N"), "")</f>
        <v>Y</v>
      </c>
      <c r="CG178" s="29" t="str">
        <f>IF(Indicators!Q178&lt;&gt;"", IF(Indicators!Q178&lt;Parameters!H$19, "Y", "N"), "")</f>
        <v/>
      </c>
      <c r="CH178" s="29">
        <f t="shared" si="94"/>
        <v>2</v>
      </c>
      <c r="CI178" s="47" t="str">
        <f>IF(AND(K178="No",R178="No"),IF(CH178&gt;=Parameters!C$18, "Y", "N"), "")</f>
        <v/>
      </c>
      <c r="CJ178" s="29"/>
      <c r="CK178" s="29" t="str">
        <f>IF(AND($CI178="Y", Indicators!O178&lt;&gt;""), IF(Indicators!O178&lt;Parameters!F$20, "Y", "N"),"")</f>
        <v/>
      </c>
      <c r="CL178" s="29" t="str">
        <f>IF(AND($CI178="Y", Indicators!P178&lt;&gt;""), IF(Indicators!P178&lt;Parameters!G$20, "Y", "N"),"")</f>
        <v/>
      </c>
      <c r="CM178" s="29" t="str">
        <f>IF(AND($CI178="Y", Indicators!Q178&lt;&gt;""), IF(Indicators!Q178&lt;Parameters!H$20, "Y", "N"),"")</f>
        <v/>
      </c>
      <c r="CN178" s="29" t="str">
        <f>IF(AND($CI178="Y", Indicators!R178&lt;&gt;""), IF(Indicators!R178&lt;Parameters!I$20, "Y", "N"),"")</f>
        <v/>
      </c>
      <c r="CO178" s="29" t="str">
        <f>IF(AND($CI178="Y", Indicators!S178&lt;&gt;""), IF(Indicators!S178&lt;Parameters!J$20, "Y", "N"),"")</f>
        <v/>
      </c>
      <c r="CP178" s="29" t="str">
        <f>IF(AND($CI178="Y", Indicators!T178&lt;&gt;""), IF(Indicators!T178&lt;Parameters!K$20, "Y", "N"),"")</f>
        <v/>
      </c>
      <c r="CQ178" s="29" t="str">
        <f>IF(AND($CI178="Y", Indicators!U178&lt;&gt;""), IF(Indicators!U178&lt;Parameters!L$20, "Y", "N"),"")</f>
        <v/>
      </c>
      <c r="CR178" s="29" t="str">
        <f>IF(AND($CI178="Y", Indicators!V178&lt;&gt;""), IF(Indicators!V178&lt;Parameters!M$20, "Y", "N"),"")</f>
        <v/>
      </c>
      <c r="CS178" s="81" t="str">
        <f t="shared" si="95"/>
        <v/>
      </c>
      <c r="CT178" s="84" t="str">
        <f>IF(CI178="Y", IF(CS178&gt;=Parameters!C$19, "Y", "N"), "")</f>
        <v/>
      </c>
      <c r="CU178" s="29" t="str">
        <f>IF($H178="Yes",#REF!, "")</f>
        <v/>
      </c>
      <c r="CV178" s="78" t="str">
        <f>IF(CT178="Y", Indicators!X178, "")</f>
        <v/>
      </c>
      <c r="CW178" s="34" t="str">
        <f>IF(CV178&lt;&gt;"",IF(CV178&gt;Parameters!C197,"Y","N"), "")</f>
        <v/>
      </c>
      <c r="CY178" s="33" t="str">
        <f>IF($K178="Yes", IF(Indicators!F178&lt;&gt;"", Indicators!F178, ""), "")</f>
        <v/>
      </c>
      <c r="CZ178" s="33" t="str">
        <f>IF($K178="Yes", IF(Indicators!G178&lt;&gt;"", Indicators!G178, ""), "")</f>
        <v/>
      </c>
      <c r="DA178" s="33" t="str">
        <f>IF($K178="Yes", IF(Indicators!H178&lt;&gt;"", Indicators!H178, ""), "")</f>
        <v/>
      </c>
      <c r="DB178" s="33" t="str">
        <f>IF($K178="Yes", IF(Indicators!I178&lt;&gt;"", Indicators!I178, ""), "")</f>
        <v/>
      </c>
      <c r="DC178" s="33" t="str">
        <f>IF($K178="Yes", IF(Indicators!J178&lt;&gt;"", Indicators!J178, ""), "")</f>
        <v/>
      </c>
      <c r="DD178" s="33" t="str">
        <f>IF($K178="Yes", IF(Indicators!K178&lt;&gt;"", Indicators!K178, ""), "")</f>
        <v/>
      </c>
      <c r="DE178" s="33" t="str">
        <f>IF($K178="Yes", IF(Indicators!L178&lt;&gt;"", Indicators!L178, ""), "")</f>
        <v/>
      </c>
      <c r="DF178" s="33" t="str">
        <f>IF($K178="Yes", IF(Indicators!M178&lt;&gt;"", Indicators!M178, ""), "")</f>
        <v/>
      </c>
      <c r="DH178" s="33" t="str">
        <f>IF($K178="Yes", IF(Indicators!W178&lt;&gt;"", Indicators!W178, ""), "")</f>
        <v/>
      </c>
      <c r="DJ178" s="33" t="str">
        <f>IF($K178="Yes", IF(Indicators!O178&lt;&gt;"", Indicators!O178, ""), "")</f>
        <v/>
      </c>
      <c r="DK178" s="33" t="str">
        <f>IF($K178="Yes", IF(Indicators!P178&lt;&gt;"", Indicators!P178, ""), "")</f>
        <v/>
      </c>
      <c r="DL178" s="33" t="str">
        <f>IF($K178="Yes", IF(Indicators!Q178&lt;&gt;"", Indicators!Q178, ""), "")</f>
        <v/>
      </c>
      <c r="DM178" s="33" t="str">
        <f>IF($K178="Yes", IF(Indicators!R178&lt;&gt;"", Indicators!R178, ""), "")</f>
        <v/>
      </c>
      <c r="DN178" s="33" t="str">
        <f>IF($K178="Yes", IF(Indicators!S178&lt;&gt;"", Indicators!S178, ""), "")</f>
        <v/>
      </c>
      <c r="DO178" s="33" t="str">
        <f>IF($K178="Yes", IF(Indicators!T178&lt;&gt;"", Indicators!T178, ""), "")</f>
        <v/>
      </c>
      <c r="DP178" s="33" t="str">
        <f>IF($K178="Yes", IF(Indicators!U178&lt;&gt;"", Indicators!U178, ""), "")</f>
        <v/>
      </c>
      <c r="DQ178" s="33" t="str">
        <f>IF($K178="Yes", IF(Indicators!V178&lt;&gt;"", Indicators!V178, ""), "")</f>
        <v/>
      </c>
      <c r="DS178" s="29" t="str">
        <f>IF($K178="Yes", IF(Indicators!X178&lt;&gt;"", Indicators!X178, ""), "")</f>
        <v/>
      </c>
    </row>
    <row r="179" spans="1:123" x14ac:dyDescent="0.25">
      <c r="A179" s="56" t="str">
        <f>Indicators!A179</f>
        <v>District1039</v>
      </c>
      <c r="B179" s="56" t="str">
        <f>Indicators!B179</f>
        <v>School 5</v>
      </c>
      <c r="C179" s="57" t="str">
        <f>Indicators!D179</f>
        <v>No</v>
      </c>
      <c r="D179" s="64" t="str">
        <f>IF(AK179="Y", IF(Parameters!B$5="Percentile", Identification!AJ179,Identification!AI179), "")</f>
        <v/>
      </c>
      <c r="E179" s="64" t="str">
        <f>IF(AN179="Y", IF(Parameters!B$6="Percentile", AM179, AL179), "")</f>
        <v/>
      </c>
      <c r="F179" s="57" t="str">
        <f t="shared" si="64"/>
        <v/>
      </c>
      <c r="G179" s="64" t="str">
        <f>IF(AND(F179="Y", AS179="Y"), IF(Parameters!B$7="Percentile", AR179,AQ179), "")</f>
        <v/>
      </c>
      <c r="H179" s="57" t="str">
        <f t="shared" si="65"/>
        <v/>
      </c>
      <c r="I179" s="64" t="str">
        <f>IF(AND(H179="Y", AW179="Y"), IF(Parameters!B$7="Percentile", AV179,AU179), "")</f>
        <v/>
      </c>
      <c r="J179" s="65" t="str">
        <f t="shared" si="66"/>
        <v/>
      </c>
      <c r="K179" s="57" t="str">
        <f t="shared" si="67"/>
        <v>No</v>
      </c>
      <c r="L179" s="87">
        <f t="shared" si="68"/>
        <v>2</v>
      </c>
      <c r="M179" s="57" t="str">
        <f>Identification!BI179</f>
        <v>Y</v>
      </c>
      <c r="N179" s="87" t="str">
        <f t="shared" si="69"/>
        <v/>
      </c>
      <c r="O179" s="88" t="str">
        <f t="shared" si="70"/>
        <v>N</v>
      </c>
      <c r="P179" s="57" t="str">
        <f t="shared" si="71"/>
        <v/>
      </c>
      <c r="Q179" s="57" t="str">
        <f t="shared" si="72"/>
        <v/>
      </c>
      <c r="R179" s="57" t="str">
        <f t="shared" si="73"/>
        <v>No</v>
      </c>
      <c r="S179" s="57" t="str">
        <f t="shared" si="74"/>
        <v/>
      </c>
      <c r="T179" s="57" t="str">
        <f t="shared" si="75"/>
        <v>N</v>
      </c>
      <c r="U179" s="57" t="str">
        <f t="shared" si="76"/>
        <v/>
      </c>
      <c r="V179" s="88" t="str">
        <f t="shared" si="77"/>
        <v/>
      </c>
      <c r="W179" s="57" t="str">
        <f t="shared" si="78"/>
        <v/>
      </c>
      <c r="X179" s="91" t="str">
        <f t="shared" si="79"/>
        <v/>
      </c>
      <c r="Y179" s="58" t="str">
        <f t="shared" si="80"/>
        <v>No</v>
      </c>
      <c r="AA179" s="29" t="str">
        <f t="shared" si="81"/>
        <v/>
      </c>
      <c r="AB179" s="29" t="str">
        <f t="shared" si="82"/>
        <v/>
      </c>
      <c r="AC179" s="29" t="str">
        <f t="shared" si="83"/>
        <v/>
      </c>
      <c r="AE179" s="29" t="str">
        <f t="shared" si="84"/>
        <v>No</v>
      </c>
      <c r="AF179" s="29" t="str">
        <f t="shared" si="85"/>
        <v>No</v>
      </c>
      <c r="AG179" s="29" t="str">
        <f t="shared" si="86"/>
        <v>No</v>
      </c>
      <c r="AI179" s="33" t="str">
        <f>IF(C179="Yes",IF(Indicators!E179&lt;&gt;"", Indicators!E179,""),"")</f>
        <v/>
      </c>
      <c r="AJ179" s="33" t="str">
        <f t="shared" si="87"/>
        <v/>
      </c>
      <c r="AK179" s="62" t="str">
        <f>IF(Parameters!B$5="Percentile", IF(AJ179&lt;Parameters!C$5, "Y", "N"), IF(AI179&lt;Parameters!C$5, "Y", "N"))</f>
        <v>N</v>
      </c>
      <c r="AL179" s="33" t="str">
        <f>IF(C179="Yes", IF(Indicators!W179&lt;&gt;"", Indicators!W179, ""),"")</f>
        <v/>
      </c>
      <c r="AM179" s="33" t="str">
        <f t="shared" si="88"/>
        <v/>
      </c>
      <c r="AN179" s="33" t="str">
        <f>IF(AL179&lt;&gt;"", IF(Parameters!B$6="Percentile", IF(AM179&lt;Parameters!C$6, "Y", "N"), IF(AL179&lt;Parameters!C$6, "Y", "N")),"")</f>
        <v/>
      </c>
      <c r="AO179" s="47" t="str">
        <f t="shared" si="89"/>
        <v>N</v>
      </c>
      <c r="AQ179" s="33" t="str">
        <f>IF(C179="Yes", IF(Indicators!N179&lt;&gt;"", Indicators!N179,""),"")</f>
        <v/>
      </c>
      <c r="AR179" s="33" t="str">
        <f t="shared" si="90"/>
        <v/>
      </c>
      <c r="AS179" s="48" t="str">
        <f>IF(Parameters!B$7="Percentile", IF(AR179&lt;Parameters!C$7, "Y", "N"), IF(AQ179&lt;Parameters!C$7, "Y", "N"))</f>
        <v>N</v>
      </c>
      <c r="AU179" s="33" t="str">
        <f>IF(C179="Yes", IF(Indicators!X179&lt;&gt;"", Indicators!X179,""),"")</f>
        <v/>
      </c>
      <c r="AV179" s="33" t="str">
        <f t="shared" si="91"/>
        <v/>
      </c>
      <c r="AW179" s="48" t="str">
        <f>IF(Parameters!B$8="Percentile", IF(AV179&lt;Parameters!C$8, "Y", "N"), IF(AU179&gt;Parameters!C$8, "Y", "N"))</f>
        <v>N</v>
      </c>
      <c r="AY179" s="71" t="str">
        <f>IF(Indicators!F179&lt;&gt;"", IF(Indicators!F179&lt;Parameters!F$5, "Y", "N"), "")</f>
        <v>Y</v>
      </c>
      <c r="AZ179" s="71" t="str">
        <f>IF(Indicators!G179&lt;&gt;"", IF(Indicators!G179&lt;Parameters!G$5, "Y", "N"), "")</f>
        <v>Y</v>
      </c>
      <c r="BA179" s="71" t="str">
        <f>IF(Indicators!H179&lt;&gt;"", IF(Indicators!H179&lt;Parameters!H$5, "Y", "N"), "")</f>
        <v/>
      </c>
      <c r="BB179" s="71" t="str">
        <f>IF(Indicators!I179&lt;&gt;"", IF(Indicators!I179&lt;Parameters!I$5, "Y", "N"), "")</f>
        <v/>
      </c>
      <c r="BC179" s="71" t="str">
        <f>IF(Indicators!J179&lt;&gt;"", IF(Indicators!J179&lt;Parameters!J$5, "Y", "N"), "")</f>
        <v/>
      </c>
      <c r="BD179" s="71" t="str">
        <f>IF(Indicators!K179&lt;&gt;"", IF(Indicators!K179&lt;Parameters!K$5, "Y", "N"), "")</f>
        <v/>
      </c>
      <c r="BE179" s="71" t="str">
        <f>IF(Indicators!L179&lt;&gt;"", IF(Indicators!L179&lt;Parameters!L$5, "Y", "N"), "")</f>
        <v/>
      </c>
      <c r="BF179" s="71" t="str">
        <f>IF(Indicators!M179&lt;&gt;"", IF(Indicators!M179&lt;Parameters!M$5, "Y", "N"), "")</f>
        <v>N</v>
      </c>
      <c r="BG179" s="29" t="str">
        <f>IF(Indicators!Q179&lt;&gt;"", IF(Indicators!Q179&lt;Parameters!H$6, "Y", "N"), "")</f>
        <v/>
      </c>
      <c r="BH179" s="29">
        <f t="shared" si="92"/>
        <v>2</v>
      </c>
      <c r="BI179" s="47" t="str">
        <f>IF(K179="No",IF(BH179&gt;=Parameters!C$12, "Y", "N"), "")</f>
        <v>Y</v>
      </c>
      <c r="BK179" s="78">
        <f>IF(AND($BI179="Y", Indicators!O179&lt;&gt;""), _xlfn.PERCENTRANK.EXC(Indicators!O$2:O$210, Indicators!O179)*100, "")</f>
        <v>68.7</v>
      </c>
      <c r="BL179" s="78">
        <f>IF(AND($BI179="Y", Indicators!P179&lt;&gt;""), _xlfn.PERCENTRANK.EXC(Indicators!P$2:P$210, Indicators!P179)*100, "")</f>
        <v>75.099999999999994</v>
      </c>
      <c r="BM179" s="78" t="str">
        <f>IF(AND($BI179="Y", Indicators!Q179&lt;&gt;""), _xlfn.PERCENTRANK.EXC(Indicators!Q$2:Q$210, Indicators!Q179)*100, "")</f>
        <v/>
      </c>
      <c r="BN179" s="78" t="str">
        <f>IF(AND($BI179="Y", Indicators!R179&lt;&gt;""), _xlfn.PERCENTRANK.EXC(Indicators!R$2:R$210, Indicators!R179)*100, "")</f>
        <v/>
      </c>
      <c r="BO179" s="78" t="str">
        <f>IF(AND($BI179="Y", Indicators!S179&lt;&gt;""), _xlfn.PERCENTRANK.EXC(Indicators!S$2:S$210, Indicators!S179)*100, "")</f>
        <v/>
      </c>
      <c r="BP179" s="78" t="str">
        <f>IF(AND($BI179="Y", Indicators!T179&lt;&gt;""), _xlfn.PERCENTRANK.EXC(Indicators!T$2:T$210, Indicators!T179)*100, "")</f>
        <v/>
      </c>
      <c r="BQ179" s="78" t="str">
        <f>IF(AND($BI179="Y", Indicators!U179&lt;&gt;""), _xlfn.PERCENTRANK.EXC(Indicators!U$2:U$210, Indicators!U179)*100, "")</f>
        <v/>
      </c>
      <c r="BR179" s="78">
        <f>IF(AND($BI179="Y", Indicators!V179&lt;&gt;""), _xlfn.PERCENTRANK.EXC(Indicators!V$2:V$210, Indicators!V179)*100, "")</f>
        <v>55.7</v>
      </c>
      <c r="BS179" s="81">
        <f t="shared" si="93"/>
        <v>0</v>
      </c>
      <c r="BT179" s="84" t="str">
        <f>IF(BI179="Y", IF(BS179&gt;=Parameters!C$13, "Y", "N"), "")</f>
        <v>N</v>
      </c>
      <c r="BU179" s="29"/>
      <c r="BV179" s="33" t="str">
        <f>IF(BT179="Y", Indicators!X179, "")</f>
        <v/>
      </c>
      <c r="BW179" s="47" t="str">
        <f>IF(BV179&lt;&gt;"", IF(BV179&gt;Parameters!C$14,"Y", "N"), "")</f>
        <v/>
      </c>
      <c r="BY179" s="72" t="str">
        <f>IF(Indicators!F179&lt;&gt;"", IF(Indicators!F179&lt;Parameters!F$18, "Y", "N"), "")</f>
        <v>N</v>
      </c>
      <c r="BZ179" s="72" t="str">
        <f>IF(Indicators!G179&lt;&gt;"", IF(Indicators!G179&lt;Parameters!G$18, "Y", "N"), "")</f>
        <v>Y</v>
      </c>
      <c r="CA179" s="72" t="str">
        <f>IF(Indicators!H179&lt;&gt;"", IF(Indicators!H179&lt;Parameters!H$18, "Y", "N"), "")</f>
        <v/>
      </c>
      <c r="CB179" s="72" t="str">
        <f>IF(Indicators!I179&lt;&gt;"", IF(Indicators!I179&lt;Parameters!I$18, "Y", "N"), "")</f>
        <v/>
      </c>
      <c r="CC179" s="72" t="str">
        <f>IF(Indicators!J179&lt;&gt;"", IF(Indicators!J179&lt;Parameters!J$18, "Y", "N"), "")</f>
        <v/>
      </c>
      <c r="CD179" s="72" t="str">
        <f>IF(Indicators!K179&lt;&gt;"", IF(Indicators!K179&lt;Parameters!K$18, "Y", "N"), "")</f>
        <v/>
      </c>
      <c r="CE179" s="72" t="str">
        <f>IF(Indicators!L179&lt;&gt;"", IF(Indicators!L179&lt;Parameters!L$18, "Y", "N"), "")</f>
        <v/>
      </c>
      <c r="CF179" s="72" t="str">
        <f>IF(Indicators!M179&lt;&gt;"", IF(Indicators!M179&lt;Parameters!M$18, "Y", "N"), "")</f>
        <v>N</v>
      </c>
      <c r="CG179" s="29" t="str">
        <f>IF(Indicators!Q179&lt;&gt;"", IF(Indicators!Q179&lt;Parameters!H$19, "Y", "N"), "")</f>
        <v/>
      </c>
      <c r="CH179" s="29">
        <f t="shared" si="94"/>
        <v>1</v>
      </c>
      <c r="CI179" s="47" t="str">
        <f>IF(AND(K179="No",R179="No"),IF(CH179&gt;=Parameters!C$18, "Y", "N"), "")</f>
        <v>N</v>
      </c>
      <c r="CJ179" s="29"/>
      <c r="CK179" s="29" t="str">
        <f>IF(AND($CI179="Y", Indicators!O179&lt;&gt;""), IF(Indicators!O179&lt;Parameters!F$20, "Y", "N"),"")</f>
        <v/>
      </c>
      <c r="CL179" s="29" t="str">
        <f>IF(AND($CI179="Y", Indicators!P179&lt;&gt;""), IF(Indicators!P179&lt;Parameters!G$20, "Y", "N"),"")</f>
        <v/>
      </c>
      <c r="CM179" s="29" t="str">
        <f>IF(AND($CI179="Y", Indicators!Q179&lt;&gt;""), IF(Indicators!Q179&lt;Parameters!H$20, "Y", "N"),"")</f>
        <v/>
      </c>
      <c r="CN179" s="29" t="str">
        <f>IF(AND($CI179="Y", Indicators!R179&lt;&gt;""), IF(Indicators!R179&lt;Parameters!I$20, "Y", "N"),"")</f>
        <v/>
      </c>
      <c r="CO179" s="29" t="str">
        <f>IF(AND($CI179="Y", Indicators!S179&lt;&gt;""), IF(Indicators!S179&lt;Parameters!J$20, "Y", "N"),"")</f>
        <v/>
      </c>
      <c r="CP179" s="29" t="str">
        <f>IF(AND($CI179="Y", Indicators!T179&lt;&gt;""), IF(Indicators!T179&lt;Parameters!K$20, "Y", "N"),"")</f>
        <v/>
      </c>
      <c r="CQ179" s="29" t="str">
        <f>IF(AND($CI179="Y", Indicators!U179&lt;&gt;""), IF(Indicators!U179&lt;Parameters!L$20, "Y", "N"),"")</f>
        <v/>
      </c>
      <c r="CR179" s="29" t="str">
        <f>IF(AND($CI179="Y", Indicators!V179&lt;&gt;""), IF(Indicators!V179&lt;Parameters!M$20, "Y", "N"),"")</f>
        <v/>
      </c>
      <c r="CS179" s="81" t="str">
        <f t="shared" si="95"/>
        <v/>
      </c>
      <c r="CT179" s="84" t="str">
        <f>IF(CI179="Y", IF(CS179&gt;=Parameters!C$19, "Y", "N"), "")</f>
        <v/>
      </c>
      <c r="CU179" s="29" t="str">
        <f>IF($H179="Yes",#REF!, "")</f>
        <v/>
      </c>
      <c r="CV179" s="78" t="str">
        <f>IF(CT179="Y", Indicators!X179, "")</f>
        <v/>
      </c>
      <c r="CW179" s="34" t="str">
        <f>IF(CV179&lt;&gt;"",IF(CV179&gt;Parameters!C198,"Y","N"), "")</f>
        <v/>
      </c>
      <c r="CY179" s="33" t="str">
        <f>IF($K179="Yes", IF(Indicators!F179&lt;&gt;"", Indicators!F179, ""), "")</f>
        <v/>
      </c>
      <c r="CZ179" s="33" t="str">
        <f>IF($K179="Yes", IF(Indicators!G179&lt;&gt;"", Indicators!G179, ""), "")</f>
        <v/>
      </c>
      <c r="DA179" s="33" t="str">
        <f>IF($K179="Yes", IF(Indicators!H179&lt;&gt;"", Indicators!H179, ""), "")</f>
        <v/>
      </c>
      <c r="DB179" s="33" t="str">
        <f>IF($K179="Yes", IF(Indicators!I179&lt;&gt;"", Indicators!I179, ""), "")</f>
        <v/>
      </c>
      <c r="DC179" s="33" t="str">
        <f>IF($K179="Yes", IF(Indicators!J179&lt;&gt;"", Indicators!J179, ""), "")</f>
        <v/>
      </c>
      <c r="DD179" s="33" t="str">
        <f>IF($K179="Yes", IF(Indicators!K179&lt;&gt;"", Indicators!K179, ""), "")</f>
        <v/>
      </c>
      <c r="DE179" s="33" t="str">
        <f>IF($K179="Yes", IF(Indicators!L179&lt;&gt;"", Indicators!L179, ""), "")</f>
        <v/>
      </c>
      <c r="DF179" s="33" t="str">
        <f>IF($K179="Yes", IF(Indicators!M179&lt;&gt;"", Indicators!M179, ""), "")</f>
        <v/>
      </c>
      <c r="DH179" s="33" t="str">
        <f>IF($K179="Yes", IF(Indicators!W179&lt;&gt;"", Indicators!W179, ""), "")</f>
        <v/>
      </c>
      <c r="DJ179" s="33" t="str">
        <f>IF($K179="Yes", IF(Indicators!O179&lt;&gt;"", Indicators!O179, ""), "")</f>
        <v/>
      </c>
      <c r="DK179" s="33" t="str">
        <f>IF($K179="Yes", IF(Indicators!P179&lt;&gt;"", Indicators!P179, ""), "")</f>
        <v/>
      </c>
      <c r="DL179" s="33" t="str">
        <f>IF($K179="Yes", IF(Indicators!Q179&lt;&gt;"", Indicators!Q179, ""), "")</f>
        <v/>
      </c>
      <c r="DM179" s="33" t="str">
        <f>IF($K179="Yes", IF(Indicators!R179&lt;&gt;"", Indicators!R179, ""), "")</f>
        <v/>
      </c>
      <c r="DN179" s="33" t="str">
        <f>IF($K179="Yes", IF(Indicators!S179&lt;&gt;"", Indicators!S179, ""), "")</f>
        <v/>
      </c>
      <c r="DO179" s="33" t="str">
        <f>IF($K179="Yes", IF(Indicators!T179&lt;&gt;"", Indicators!T179, ""), "")</f>
        <v/>
      </c>
      <c r="DP179" s="33" t="str">
        <f>IF($K179="Yes", IF(Indicators!U179&lt;&gt;"", Indicators!U179, ""), "")</f>
        <v/>
      </c>
      <c r="DQ179" s="33" t="str">
        <f>IF($K179="Yes", IF(Indicators!V179&lt;&gt;"", Indicators!V179, ""), "")</f>
        <v/>
      </c>
      <c r="DS179" s="29" t="str">
        <f>IF($K179="Yes", IF(Indicators!X179&lt;&gt;"", Indicators!X179, ""), "")</f>
        <v/>
      </c>
    </row>
    <row r="180" spans="1:123" x14ac:dyDescent="0.25">
      <c r="A180" s="56" t="str">
        <f>Indicators!A180</f>
        <v>District1039</v>
      </c>
      <c r="B180" s="56" t="str">
        <f>Indicators!B180</f>
        <v>School 6</v>
      </c>
      <c r="C180" s="57" t="str">
        <f>Indicators!D180</f>
        <v>Yes</v>
      </c>
      <c r="D180" s="64">
        <f>IF(AK180="Y", IF(Parameters!B$5="Percentile", Identification!AJ180,Identification!AI180), "")</f>
        <v>30.555555600000002</v>
      </c>
      <c r="E180" s="64" t="str">
        <f>IF(AN180="Y", IF(Parameters!B$6="Percentile", AM180, AL180), "")</f>
        <v/>
      </c>
      <c r="F180" s="57" t="str">
        <f t="shared" si="64"/>
        <v>Y</v>
      </c>
      <c r="G180" s="64" t="str">
        <f>IF(AND(F180="Y", AS180="Y"), IF(Parameters!B$7="Percentile", AR180,AQ180), "")</f>
        <v/>
      </c>
      <c r="H180" s="57" t="str">
        <f t="shared" si="65"/>
        <v>N</v>
      </c>
      <c r="I180" s="64" t="str">
        <f>IF(AND(H180="Y", AW180="Y"), IF(Parameters!B$7="Percentile", AV180,AU180), "")</f>
        <v/>
      </c>
      <c r="J180" s="65" t="str">
        <f t="shared" si="66"/>
        <v/>
      </c>
      <c r="K180" s="57" t="str">
        <f t="shared" si="67"/>
        <v>No</v>
      </c>
      <c r="L180" s="87">
        <f t="shared" si="68"/>
        <v>3</v>
      </c>
      <c r="M180" s="57" t="str">
        <f>Identification!BI180</f>
        <v>Y</v>
      </c>
      <c r="N180" s="87" t="str">
        <f t="shared" si="69"/>
        <v/>
      </c>
      <c r="O180" s="88" t="str">
        <f t="shared" si="70"/>
        <v>N</v>
      </c>
      <c r="P180" s="57" t="str">
        <f t="shared" si="71"/>
        <v/>
      </c>
      <c r="Q180" s="57" t="str">
        <f t="shared" si="72"/>
        <v/>
      </c>
      <c r="R180" s="57" t="str">
        <f t="shared" si="73"/>
        <v>No</v>
      </c>
      <c r="S180" s="57">
        <f t="shared" si="74"/>
        <v>2</v>
      </c>
      <c r="T180" s="57" t="str">
        <f t="shared" si="75"/>
        <v>Y</v>
      </c>
      <c r="U180" s="57" t="str">
        <f t="shared" si="76"/>
        <v/>
      </c>
      <c r="V180" s="88" t="str">
        <f t="shared" si="77"/>
        <v>N</v>
      </c>
      <c r="W180" s="57" t="str">
        <f t="shared" si="78"/>
        <v/>
      </c>
      <c r="X180" s="91" t="str">
        <f t="shared" si="79"/>
        <v/>
      </c>
      <c r="Y180" s="58" t="str">
        <f t="shared" si="80"/>
        <v>No</v>
      </c>
      <c r="AA180" s="29" t="str">
        <f t="shared" si="81"/>
        <v>No</v>
      </c>
      <c r="AB180" s="29" t="str">
        <f t="shared" si="82"/>
        <v>No</v>
      </c>
      <c r="AC180" s="29" t="str">
        <f t="shared" si="83"/>
        <v>No</v>
      </c>
      <c r="AE180" s="29" t="str">
        <f t="shared" si="84"/>
        <v/>
      </c>
      <c r="AF180" s="29" t="str">
        <f t="shared" si="85"/>
        <v/>
      </c>
      <c r="AG180" s="29" t="str">
        <f t="shared" si="86"/>
        <v/>
      </c>
      <c r="AI180" s="33">
        <f>IF(C180="Yes",IF(Indicators!E180&lt;&gt;"", Indicators!E180,""),"")</f>
        <v>30.555555600000002</v>
      </c>
      <c r="AJ180" s="33">
        <f t="shared" si="87"/>
        <v>12.2</v>
      </c>
      <c r="AK180" s="62" t="str">
        <f>IF(Parameters!B$5="Percentile", IF(AJ180&lt;Parameters!C$5, "Y", "N"), IF(AI180&lt;Parameters!C$5, "Y", "N"))</f>
        <v>Y</v>
      </c>
      <c r="AL180" s="33" t="str">
        <f>IF(C180="Yes", IF(Indicators!W180&lt;&gt;"", Indicators!W180, ""),"")</f>
        <v/>
      </c>
      <c r="AM180" s="33" t="str">
        <f t="shared" si="88"/>
        <v/>
      </c>
      <c r="AN180" s="33" t="str">
        <f>IF(AL180&lt;&gt;"", IF(Parameters!B$6="Percentile", IF(AM180&lt;Parameters!C$6, "Y", "N"), IF(AL180&lt;Parameters!C$6, "Y", "N")),"")</f>
        <v/>
      </c>
      <c r="AO180" s="47" t="str">
        <f t="shared" si="89"/>
        <v>Y</v>
      </c>
      <c r="AQ180" s="33">
        <f>IF(C180="Yes", IF(Indicators!N180&lt;&gt;"", Indicators!N180,""),"")</f>
        <v>108.7025316</v>
      </c>
      <c r="AR180" s="33">
        <f t="shared" si="90"/>
        <v>45.2</v>
      </c>
      <c r="AS180" s="48" t="str">
        <f>IF(Parameters!B$7="Percentile", IF(AR180&lt;Parameters!C$7, "Y", "N"), IF(AQ180&lt;Parameters!C$7, "Y", "N"))</f>
        <v>N</v>
      </c>
      <c r="AU180" s="33">
        <f>IF(C180="Yes", IF(Indicators!X180&lt;&gt;"", Indicators!X180,""),"")</f>
        <v>19.510000000000002</v>
      </c>
      <c r="AV180" s="33">
        <f t="shared" si="91"/>
        <v>22.899999999999991</v>
      </c>
      <c r="AW180" s="48" t="str">
        <f>IF(Parameters!B$8="Percentile", IF(AV180&lt;Parameters!C$8, "Y", "N"), IF(AU180&gt;Parameters!C$8, "Y", "N"))</f>
        <v>N</v>
      </c>
      <c r="AY180" s="71" t="str">
        <f>IF(Indicators!F180&lt;&gt;"", IF(Indicators!F180&lt;Parameters!F$5, "Y", "N"), "")</f>
        <v>Y</v>
      </c>
      <c r="AZ180" s="71" t="str">
        <f>IF(Indicators!G180&lt;&gt;"", IF(Indicators!G180&lt;Parameters!G$5, "Y", "N"), "")</f>
        <v>Y</v>
      </c>
      <c r="BA180" s="71" t="str">
        <f>IF(Indicators!H180&lt;&gt;"", IF(Indicators!H180&lt;Parameters!H$5, "Y", "N"), "")</f>
        <v/>
      </c>
      <c r="BB180" s="71" t="str">
        <f>IF(Indicators!I180&lt;&gt;"", IF(Indicators!I180&lt;Parameters!I$5, "Y", "N"), "")</f>
        <v/>
      </c>
      <c r="BC180" s="71" t="str">
        <f>IF(Indicators!J180&lt;&gt;"", IF(Indicators!J180&lt;Parameters!J$5, "Y", "N"), "")</f>
        <v/>
      </c>
      <c r="BD180" s="71" t="str">
        <f>IF(Indicators!K180&lt;&gt;"", IF(Indicators!K180&lt;Parameters!K$5, "Y", "N"), "")</f>
        <v/>
      </c>
      <c r="BE180" s="71" t="str">
        <f>IF(Indicators!L180&lt;&gt;"", IF(Indicators!L180&lt;Parameters!L$5, "Y", "N"), "")</f>
        <v/>
      </c>
      <c r="BF180" s="71" t="str">
        <f>IF(Indicators!M180&lt;&gt;"", IF(Indicators!M180&lt;Parameters!M$5, "Y", "N"), "")</f>
        <v>Y</v>
      </c>
      <c r="BG180" s="29" t="str">
        <f>IF(Indicators!Q180&lt;&gt;"", IF(Indicators!Q180&lt;Parameters!H$6, "Y", "N"), "")</f>
        <v/>
      </c>
      <c r="BH180" s="29">
        <f t="shared" si="92"/>
        <v>3</v>
      </c>
      <c r="BI180" s="47" t="str">
        <f>IF(K180="No",IF(BH180&gt;=Parameters!C$12, "Y", "N"), "")</f>
        <v>Y</v>
      </c>
      <c r="BK180" s="78">
        <f>IF(AND($BI180="Y", Indicators!O180&lt;&gt;""), _xlfn.PERCENTRANK.EXC(Indicators!O$2:O$210, Indicators!O180)*100, "")</f>
        <v>77</v>
      </c>
      <c r="BL180" s="78">
        <f>IF(AND($BI180="Y", Indicators!P180&lt;&gt;""), _xlfn.PERCENTRANK.EXC(Indicators!P$2:P$210, Indicators!P180)*100, "")</f>
        <v>55.000000000000007</v>
      </c>
      <c r="BM180" s="78" t="str">
        <f>IF(AND($BI180="Y", Indicators!Q180&lt;&gt;""), _xlfn.PERCENTRANK.EXC(Indicators!Q$2:Q$210, Indicators!Q180)*100, "")</f>
        <v/>
      </c>
      <c r="BN180" s="78" t="str">
        <f>IF(AND($BI180="Y", Indicators!R180&lt;&gt;""), _xlfn.PERCENTRANK.EXC(Indicators!R$2:R$210, Indicators!R180)*100, "")</f>
        <v/>
      </c>
      <c r="BO180" s="78" t="str">
        <f>IF(AND($BI180="Y", Indicators!S180&lt;&gt;""), _xlfn.PERCENTRANK.EXC(Indicators!S$2:S$210, Indicators!S180)*100, "")</f>
        <v/>
      </c>
      <c r="BP180" s="78" t="str">
        <f>IF(AND($BI180="Y", Indicators!T180&lt;&gt;""), _xlfn.PERCENTRANK.EXC(Indicators!T$2:T$210, Indicators!T180)*100, "")</f>
        <v/>
      </c>
      <c r="BQ180" s="78" t="str">
        <f>IF(AND($BI180="Y", Indicators!U180&lt;&gt;""), _xlfn.PERCENTRANK.EXC(Indicators!U$2:U$210, Indicators!U180)*100, "")</f>
        <v/>
      </c>
      <c r="BR180" s="78">
        <f>IF(AND($BI180="Y", Indicators!V180&lt;&gt;""), _xlfn.PERCENTRANK.EXC(Indicators!V$2:V$210, Indicators!V180)*100, "")</f>
        <v>41.699999999999996</v>
      </c>
      <c r="BS180" s="81">
        <f t="shared" si="93"/>
        <v>0</v>
      </c>
      <c r="BT180" s="84" t="str">
        <f>IF(BI180="Y", IF(BS180&gt;=Parameters!C$13, "Y", "N"), "")</f>
        <v>N</v>
      </c>
      <c r="BU180" s="29"/>
      <c r="BV180" s="33" t="str">
        <f>IF(BT180="Y", Indicators!X180, "")</f>
        <v/>
      </c>
      <c r="BW180" s="47" t="str">
        <f>IF(BV180&lt;&gt;"", IF(BV180&gt;Parameters!C$14,"Y", "N"), "")</f>
        <v/>
      </c>
      <c r="BY180" s="72" t="str">
        <f>IF(Indicators!F180&lt;&gt;"", IF(Indicators!F180&lt;Parameters!F$18, "Y", "N"), "")</f>
        <v>N</v>
      </c>
      <c r="BZ180" s="72" t="str">
        <f>IF(Indicators!G180&lt;&gt;"", IF(Indicators!G180&lt;Parameters!G$18, "Y", "N"), "")</f>
        <v>Y</v>
      </c>
      <c r="CA180" s="72" t="str">
        <f>IF(Indicators!H180&lt;&gt;"", IF(Indicators!H180&lt;Parameters!H$18, "Y", "N"), "")</f>
        <v/>
      </c>
      <c r="CB180" s="72" t="str">
        <f>IF(Indicators!I180&lt;&gt;"", IF(Indicators!I180&lt;Parameters!I$18, "Y", "N"), "")</f>
        <v/>
      </c>
      <c r="CC180" s="72" t="str">
        <f>IF(Indicators!J180&lt;&gt;"", IF(Indicators!J180&lt;Parameters!J$18, "Y", "N"), "")</f>
        <v/>
      </c>
      <c r="CD180" s="72" t="str">
        <f>IF(Indicators!K180&lt;&gt;"", IF(Indicators!K180&lt;Parameters!K$18, "Y", "N"), "")</f>
        <v/>
      </c>
      <c r="CE180" s="72" t="str">
        <f>IF(Indicators!L180&lt;&gt;"", IF(Indicators!L180&lt;Parameters!L$18, "Y", "N"), "")</f>
        <v/>
      </c>
      <c r="CF180" s="72" t="str">
        <f>IF(Indicators!M180&lt;&gt;"", IF(Indicators!M180&lt;Parameters!M$18, "Y", "N"), "")</f>
        <v>Y</v>
      </c>
      <c r="CG180" s="29" t="str">
        <f>IF(Indicators!Q180&lt;&gt;"", IF(Indicators!Q180&lt;Parameters!H$19, "Y", "N"), "")</f>
        <v/>
      </c>
      <c r="CH180" s="29">
        <f t="shared" si="94"/>
        <v>2</v>
      </c>
      <c r="CI180" s="47" t="str">
        <f>IF(AND(K180="No",R180="No"),IF(CH180&gt;=Parameters!C$18, "Y", "N"), "")</f>
        <v>Y</v>
      </c>
      <c r="CJ180" s="29"/>
      <c r="CK180" s="29" t="str">
        <f>IF(AND($CI180="Y", Indicators!O180&lt;&gt;""), IF(Indicators!O180&lt;Parameters!F$20, "Y", "N"),"")</f>
        <v>N</v>
      </c>
      <c r="CL180" s="29" t="str">
        <f>IF(AND($CI180="Y", Indicators!P180&lt;&gt;""), IF(Indicators!P180&lt;Parameters!G$20, "Y", "N"),"")</f>
        <v>Y</v>
      </c>
      <c r="CM180" s="29" t="str">
        <f>IF(AND($CI180="Y", Indicators!Q180&lt;&gt;""), IF(Indicators!Q180&lt;Parameters!H$20, "Y", "N"),"")</f>
        <v/>
      </c>
      <c r="CN180" s="29" t="str">
        <f>IF(AND($CI180="Y", Indicators!R180&lt;&gt;""), IF(Indicators!R180&lt;Parameters!I$20, "Y", "N"),"")</f>
        <v/>
      </c>
      <c r="CO180" s="29" t="str">
        <f>IF(AND($CI180="Y", Indicators!S180&lt;&gt;""), IF(Indicators!S180&lt;Parameters!J$20, "Y", "N"),"")</f>
        <v/>
      </c>
      <c r="CP180" s="29" t="str">
        <f>IF(AND($CI180="Y", Indicators!T180&lt;&gt;""), IF(Indicators!T180&lt;Parameters!K$20, "Y", "N"),"")</f>
        <v/>
      </c>
      <c r="CQ180" s="29" t="str">
        <f>IF(AND($CI180="Y", Indicators!U180&lt;&gt;""), IF(Indicators!U180&lt;Parameters!L$20, "Y", "N"),"")</f>
        <v/>
      </c>
      <c r="CR180" s="29" t="str">
        <f>IF(AND($CI180="Y", Indicators!V180&lt;&gt;""), IF(Indicators!V180&lt;Parameters!M$20, "Y", "N"),"")</f>
        <v>N</v>
      </c>
      <c r="CS180" s="81">
        <f t="shared" si="95"/>
        <v>1</v>
      </c>
      <c r="CT180" s="84" t="str">
        <f>IF(CI180="Y", IF(CS180&gt;=Parameters!C$19, "Y", "N"), "")</f>
        <v>N</v>
      </c>
      <c r="CU180" s="29" t="str">
        <f>IF($H180="Yes",#REF!, "")</f>
        <v/>
      </c>
      <c r="CV180" s="78" t="str">
        <f>IF(CT180="Y", Indicators!X180, "")</f>
        <v/>
      </c>
      <c r="CW180" s="34" t="str">
        <f>IF(CV180&lt;&gt;"",IF(CV180&gt;Parameters!C199,"Y","N"), "")</f>
        <v/>
      </c>
      <c r="CY180" s="33" t="str">
        <f>IF($K180="Yes", IF(Indicators!F180&lt;&gt;"", Indicators!F180, ""), "")</f>
        <v/>
      </c>
      <c r="CZ180" s="33" t="str">
        <f>IF($K180="Yes", IF(Indicators!G180&lt;&gt;"", Indicators!G180, ""), "")</f>
        <v/>
      </c>
      <c r="DA180" s="33" t="str">
        <f>IF($K180="Yes", IF(Indicators!H180&lt;&gt;"", Indicators!H180, ""), "")</f>
        <v/>
      </c>
      <c r="DB180" s="33" t="str">
        <f>IF($K180="Yes", IF(Indicators!I180&lt;&gt;"", Indicators!I180, ""), "")</f>
        <v/>
      </c>
      <c r="DC180" s="33" t="str">
        <f>IF($K180="Yes", IF(Indicators!J180&lt;&gt;"", Indicators!J180, ""), "")</f>
        <v/>
      </c>
      <c r="DD180" s="33" t="str">
        <f>IF($K180="Yes", IF(Indicators!K180&lt;&gt;"", Indicators!K180, ""), "")</f>
        <v/>
      </c>
      <c r="DE180" s="33" t="str">
        <f>IF($K180="Yes", IF(Indicators!L180&lt;&gt;"", Indicators!L180, ""), "")</f>
        <v/>
      </c>
      <c r="DF180" s="33" t="str">
        <f>IF($K180="Yes", IF(Indicators!M180&lt;&gt;"", Indicators!M180, ""), "")</f>
        <v/>
      </c>
      <c r="DH180" s="33" t="str">
        <f>IF($K180="Yes", IF(Indicators!W180&lt;&gt;"", Indicators!W180, ""), "")</f>
        <v/>
      </c>
      <c r="DJ180" s="33" t="str">
        <f>IF($K180="Yes", IF(Indicators!O180&lt;&gt;"", Indicators!O180, ""), "")</f>
        <v/>
      </c>
      <c r="DK180" s="33" t="str">
        <f>IF($K180="Yes", IF(Indicators!P180&lt;&gt;"", Indicators!P180, ""), "")</f>
        <v/>
      </c>
      <c r="DL180" s="33" t="str">
        <f>IF($K180="Yes", IF(Indicators!Q180&lt;&gt;"", Indicators!Q180, ""), "")</f>
        <v/>
      </c>
      <c r="DM180" s="33" t="str">
        <f>IF($K180="Yes", IF(Indicators!R180&lt;&gt;"", Indicators!R180, ""), "")</f>
        <v/>
      </c>
      <c r="DN180" s="33" t="str">
        <f>IF($K180="Yes", IF(Indicators!S180&lt;&gt;"", Indicators!S180, ""), "")</f>
        <v/>
      </c>
      <c r="DO180" s="33" t="str">
        <f>IF($K180="Yes", IF(Indicators!T180&lt;&gt;"", Indicators!T180, ""), "")</f>
        <v/>
      </c>
      <c r="DP180" s="33" t="str">
        <f>IF($K180="Yes", IF(Indicators!U180&lt;&gt;"", Indicators!U180, ""), "")</f>
        <v/>
      </c>
      <c r="DQ180" s="33" t="str">
        <f>IF($K180="Yes", IF(Indicators!V180&lt;&gt;"", Indicators!V180, ""), "")</f>
        <v/>
      </c>
      <c r="DS180" s="29" t="str">
        <f>IF($K180="Yes", IF(Indicators!X180&lt;&gt;"", Indicators!X180, ""), "")</f>
        <v/>
      </c>
    </row>
    <row r="181" spans="1:123" x14ac:dyDescent="0.25">
      <c r="A181" s="56" t="str">
        <f>Indicators!A181</f>
        <v>District1039</v>
      </c>
      <c r="B181" s="56" t="str">
        <f>Indicators!B181</f>
        <v>School 7</v>
      </c>
      <c r="C181" s="57" t="str">
        <f>Indicators!D181</f>
        <v>No</v>
      </c>
      <c r="D181" s="64" t="str">
        <f>IF(AK181="Y", IF(Parameters!B$5="Percentile", Identification!AJ181,Identification!AI181), "")</f>
        <v/>
      </c>
      <c r="E181" s="64" t="str">
        <f>IF(AN181="Y", IF(Parameters!B$6="Percentile", AM181, AL181), "")</f>
        <v/>
      </c>
      <c r="F181" s="57" t="str">
        <f t="shared" si="64"/>
        <v/>
      </c>
      <c r="G181" s="64" t="str">
        <f>IF(AND(F181="Y", AS181="Y"), IF(Parameters!B$7="Percentile", AR181,AQ181), "")</f>
        <v/>
      </c>
      <c r="H181" s="57" t="str">
        <f t="shared" si="65"/>
        <v/>
      </c>
      <c r="I181" s="64" t="str">
        <f>IF(AND(H181="Y", AW181="Y"), IF(Parameters!B$7="Percentile", AV181,AU181), "")</f>
        <v/>
      </c>
      <c r="J181" s="65" t="str">
        <f t="shared" si="66"/>
        <v/>
      </c>
      <c r="K181" s="57" t="str">
        <f t="shared" si="67"/>
        <v>No</v>
      </c>
      <c r="L181" s="87">
        <f t="shared" si="68"/>
        <v>3</v>
      </c>
      <c r="M181" s="57" t="str">
        <f>Identification!BI181</f>
        <v>Y</v>
      </c>
      <c r="N181" s="87" t="str">
        <f t="shared" si="69"/>
        <v/>
      </c>
      <c r="O181" s="88" t="str">
        <f t="shared" si="70"/>
        <v>N</v>
      </c>
      <c r="P181" s="57" t="str">
        <f t="shared" si="71"/>
        <v/>
      </c>
      <c r="Q181" s="57" t="str">
        <f t="shared" si="72"/>
        <v/>
      </c>
      <c r="R181" s="57" t="str">
        <f t="shared" si="73"/>
        <v>No</v>
      </c>
      <c r="S181" s="57">
        <f t="shared" si="74"/>
        <v>2</v>
      </c>
      <c r="T181" s="57" t="str">
        <f t="shared" si="75"/>
        <v>Y</v>
      </c>
      <c r="U181" s="57">
        <f t="shared" si="76"/>
        <v>2</v>
      </c>
      <c r="V181" s="88" t="str">
        <f t="shared" si="77"/>
        <v>Y</v>
      </c>
      <c r="W181" s="57">
        <f t="shared" si="78"/>
        <v>28.72</v>
      </c>
      <c r="X181" s="91" t="str">
        <f t="shared" si="79"/>
        <v>Y</v>
      </c>
      <c r="Y181" s="58" t="str">
        <f t="shared" si="80"/>
        <v>Yes</v>
      </c>
      <c r="AA181" s="29" t="str">
        <f t="shared" si="81"/>
        <v/>
      </c>
      <c r="AB181" s="29" t="str">
        <f t="shared" si="82"/>
        <v/>
      </c>
      <c r="AC181" s="29" t="str">
        <f t="shared" si="83"/>
        <v/>
      </c>
      <c r="AE181" s="29" t="str">
        <f t="shared" si="84"/>
        <v>No</v>
      </c>
      <c r="AF181" s="29" t="str">
        <f t="shared" si="85"/>
        <v>No</v>
      </c>
      <c r="AG181" s="29" t="str">
        <f t="shared" si="86"/>
        <v>Yes</v>
      </c>
      <c r="AI181" s="33" t="str">
        <f>IF(C181="Yes",IF(Indicators!E181&lt;&gt;"", Indicators!E181,""),"")</f>
        <v/>
      </c>
      <c r="AJ181" s="33" t="str">
        <f t="shared" si="87"/>
        <v/>
      </c>
      <c r="AK181" s="62" t="str">
        <f>IF(Parameters!B$5="Percentile", IF(AJ181&lt;Parameters!C$5, "Y", "N"), IF(AI181&lt;Parameters!C$5, "Y", "N"))</f>
        <v>N</v>
      </c>
      <c r="AL181" s="33" t="str">
        <f>IF(C181="Yes", IF(Indicators!W181&lt;&gt;"", Indicators!W181, ""),"")</f>
        <v/>
      </c>
      <c r="AM181" s="33" t="str">
        <f t="shared" si="88"/>
        <v/>
      </c>
      <c r="AN181" s="33" t="str">
        <f>IF(AL181&lt;&gt;"", IF(Parameters!B$6="Percentile", IF(AM181&lt;Parameters!C$6, "Y", "N"), IF(AL181&lt;Parameters!C$6, "Y", "N")),"")</f>
        <v/>
      </c>
      <c r="AO181" s="47" t="str">
        <f t="shared" si="89"/>
        <v>N</v>
      </c>
      <c r="AQ181" s="33" t="str">
        <f>IF(C181="Yes", IF(Indicators!N181&lt;&gt;"", Indicators!N181,""),"")</f>
        <v/>
      </c>
      <c r="AR181" s="33" t="str">
        <f t="shared" si="90"/>
        <v/>
      </c>
      <c r="AS181" s="48" t="str">
        <f>IF(Parameters!B$7="Percentile", IF(AR181&lt;Parameters!C$7, "Y", "N"), IF(AQ181&lt;Parameters!C$7, "Y", "N"))</f>
        <v>N</v>
      </c>
      <c r="AU181" s="33" t="str">
        <f>IF(C181="Yes", IF(Indicators!X181&lt;&gt;"", Indicators!X181,""),"")</f>
        <v/>
      </c>
      <c r="AV181" s="33" t="str">
        <f t="shared" si="91"/>
        <v/>
      </c>
      <c r="AW181" s="48" t="str">
        <f>IF(Parameters!B$8="Percentile", IF(AV181&lt;Parameters!C$8, "Y", "N"), IF(AU181&gt;Parameters!C$8, "Y", "N"))</f>
        <v>N</v>
      </c>
      <c r="AY181" s="71" t="str">
        <f>IF(Indicators!F181&lt;&gt;"", IF(Indicators!F181&lt;Parameters!F$5, "Y", "N"), "")</f>
        <v>Y</v>
      </c>
      <c r="AZ181" s="71" t="str">
        <f>IF(Indicators!G181&lt;&gt;"", IF(Indicators!G181&lt;Parameters!G$5, "Y", "N"), "")</f>
        <v>Y</v>
      </c>
      <c r="BA181" s="71" t="str">
        <f>IF(Indicators!H181&lt;&gt;"", IF(Indicators!H181&lt;Parameters!H$5, "Y", "N"), "")</f>
        <v/>
      </c>
      <c r="BB181" s="71" t="str">
        <f>IF(Indicators!I181&lt;&gt;"", IF(Indicators!I181&lt;Parameters!I$5, "Y", "N"), "")</f>
        <v/>
      </c>
      <c r="BC181" s="71" t="str">
        <f>IF(Indicators!J181&lt;&gt;"", IF(Indicators!J181&lt;Parameters!J$5, "Y", "N"), "")</f>
        <v/>
      </c>
      <c r="BD181" s="71" t="str">
        <f>IF(Indicators!K181&lt;&gt;"", IF(Indicators!K181&lt;Parameters!K$5, "Y", "N"), "")</f>
        <v/>
      </c>
      <c r="BE181" s="71" t="str">
        <f>IF(Indicators!L181&lt;&gt;"", IF(Indicators!L181&lt;Parameters!L$5, "Y", "N"), "")</f>
        <v/>
      </c>
      <c r="BF181" s="71" t="str">
        <f>IF(Indicators!M181&lt;&gt;"", IF(Indicators!M181&lt;Parameters!M$5, "Y", "N"), "")</f>
        <v>Y</v>
      </c>
      <c r="BG181" s="29" t="str">
        <f>IF(Indicators!Q181&lt;&gt;"", IF(Indicators!Q181&lt;Parameters!H$6, "Y", "N"), "")</f>
        <v/>
      </c>
      <c r="BH181" s="29">
        <f t="shared" si="92"/>
        <v>3</v>
      </c>
      <c r="BI181" s="47" t="str">
        <f>IF(K181="No",IF(BH181&gt;=Parameters!C$12, "Y", "N"), "")</f>
        <v>Y</v>
      </c>
      <c r="BK181" s="78">
        <f>IF(AND($BI181="Y", Indicators!O181&lt;&gt;""), _xlfn.PERCENTRANK.EXC(Indicators!O$2:O$210, Indicators!O181)*100, "")</f>
        <v>23.9</v>
      </c>
      <c r="BL181" s="78" t="str">
        <f>IF(AND($BI181="Y", Indicators!P181&lt;&gt;""), _xlfn.PERCENTRANK.EXC(Indicators!P$2:P$210, Indicators!P181)*100, "")</f>
        <v/>
      </c>
      <c r="BM181" s="78" t="str">
        <f>IF(AND($BI181="Y", Indicators!Q181&lt;&gt;""), _xlfn.PERCENTRANK.EXC(Indicators!Q$2:Q$210, Indicators!Q181)*100, "")</f>
        <v/>
      </c>
      <c r="BN181" s="78" t="str">
        <f>IF(AND($BI181="Y", Indicators!R181&lt;&gt;""), _xlfn.PERCENTRANK.EXC(Indicators!R$2:R$210, Indicators!R181)*100, "")</f>
        <v/>
      </c>
      <c r="BO181" s="78" t="str">
        <f>IF(AND($BI181="Y", Indicators!S181&lt;&gt;""), _xlfn.PERCENTRANK.EXC(Indicators!S$2:S$210, Indicators!S181)*100, "")</f>
        <v/>
      </c>
      <c r="BP181" s="78" t="str">
        <f>IF(AND($BI181="Y", Indicators!T181&lt;&gt;""), _xlfn.PERCENTRANK.EXC(Indicators!T$2:T$210, Indicators!T181)*100, "")</f>
        <v/>
      </c>
      <c r="BQ181" s="78" t="str">
        <f>IF(AND($BI181="Y", Indicators!U181&lt;&gt;""), _xlfn.PERCENTRANK.EXC(Indicators!U$2:U$210, Indicators!U181)*100, "")</f>
        <v/>
      </c>
      <c r="BR181" s="78">
        <f>IF(AND($BI181="Y", Indicators!V181&lt;&gt;""), _xlfn.PERCENTRANK.EXC(Indicators!V$2:V$210, Indicators!V181)*100, "")</f>
        <v>30.3</v>
      </c>
      <c r="BS181" s="81">
        <f t="shared" si="93"/>
        <v>1</v>
      </c>
      <c r="BT181" s="84" t="str">
        <f>IF(BI181="Y", IF(BS181&gt;=Parameters!C$13, "Y", "N"), "")</f>
        <v>N</v>
      </c>
      <c r="BU181" s="29"/>
      <c r="BV181" s="33" t="str">
        <f>IF(BT181="Y", Indicators!X181, "")</f>
        <v/>
      </c>
      <c r="BW181" s="47" t="str">
        <f>IF(BV181&lt;&gt;"", IF(BV181&gt;Parameters!C$14,"Y", "N"), "")</f>
        <v/>
      </c>
      <c r="BY181" s="72" t="str">
        <f>IF(Indicators!F181&lt;&gt;"", IF(Indicators!F181&lt;Parameters!F$18, "Y", "N"), "")</f>
        <v>N</v>
      </c>
      <c r="BZ181" s="72" t="str">
        <f>IF(Indicators!G181&lt;&gt;"", IF(Indicators!G181&lt;Parameters!G$18, "Y", "N"), "")</f>
        <v>Y</v>
      </c>
      <c r="CA181" s="72" t="str">
        <f>IF(Indicators!H181&lt;&gt;"", IF(Indicators!H181&lt;Parameters!H$18, "Y", "N"), "")</f>
        <v/>
      </c>
      <c r="CB181" s="72" t="str">
        <f>IF(Indicators!I181&lt;&gt;"", IF(Indicators!I181&lt;Parameters!I$18, "Y", "N"), "")</f>
        <v/>
      </c>
      <c r="CC181" s="72" t="str">
        <f>IF(Indicators!J181&lt;&gt;"", IF(Indicators!J181&lt;Parameters!J$18, "Y", "N"), "")</f>
        <v/>
      </c>
      <c r="CD181" s="72" t="str">
        <f>IF(Indicators!K181&lt;&gt;"", IF(Indicators!K181&lt;Parameters!K$18, "Y", "N"), "")</f>
        <v/>
      </c>
      <c r="CE181" s="72" t="str">
        <f>IF(Indicators!L181&lt;&gt;"", IF(Indicators!L181&lt;Parameters!L$18, "Y", "N"), "")</f>
        <v/>
      </c>
      <c r="CF181" s="72" t="str">
        <f>IF(Indicators!M181&lt;&gt;"", IF(Indicators!M181&lt;Parameters!M$18, "Y", "N"), "")</f>
        <v>Y</v>
      </c>
      <c r="CG181" s="29" t="str">
        <f>IF(Indicators!Q181&lt;&gt;"", IF(Indicators!Q181&lt;Parameters!H$19, "Y", "N"), "")</f>
        <v/>
      </c>
      <c r="CH181" s="29">
        <f t="shared" si="94"/>
        <v>2</v>
      </c>
      <c r="CI181" s="47" t="str">
        <f>IF(AND(K181="No",R181="No"),IF(CH181&gt;=Parameters!C$18, "Y", "N"), "")</f>
        <v>Y</v>
      </c>
      <c r="CJ181" s="29"/>
      <c r="CK181" s="29" t="str">
        <f>IF(AND($CI181="Y", Indicators!O181&lt;&gt;""), IF(Indicators!O181&lt;Parameters!F$20, "Y", "N"),"")</f>
        <v>Y</v>
      </c>
      <c r="CL181" s="29" t="str">
        <f>IF(AND($CI181="Y", Indicators!P181&lt;&gt;""), IF(Indicators!P181&lt;Parameters!G$20, "Y", "N"),"")</f>
        <v/>
      </c>
      <c r="CM181" s="29" t="str">
        <f>IF(AND($CI181="Y", Indicators!Q181&lt;&gt;""), IF(Indicators!Q181&lt;Parameters!H$20, "Y", "N"),"")</f>
        <v/>
      </c>
      <c r="CN181" s="29" t="str">
        <f>IF(AND($CI181="Y", Indicators!R181&lt;&gt;""), IF(Indicators!R181&lt;Parameters!I$20, "Y", "N"),"")</f>
        <v/>
      </c>
      <c r="CO181" s="29" t="str">
        <f>IF(AND($CI181="Y", Indicators!S181&lt;&gt;""), IF(Indicators!S181&lt;Parameters!J$20, "Y", "N"),"")</f>
        <v/>
      </c>
      <c r="CP181" s="29" t="str">
        <f>IF(AND($CI181="Y", Indicators!T181&lt;&gt;""), IF(Indicators!T181&lt;Parameters!K$20, "Y", "N"),"")</f>
        <v/>
      </c>
      <c r="CQ181" s="29" t="str">
        <f>IF(AND($CI181="Y", Indicators!U181&lt;&gt;""), IF(Indicators!U181&lt;Parameters!L$20, "Y", "N"),"")</f>
        <v/>
      </c>
      <c r="CR181" s="29" t="str">
        <f>IF(AND($CI181="Y", Indicators!V181&lt;&gt;""), IF(Indicators!V181&lt;Parameters!M$20, "Y", "N"),"")</f>
        <v>Y</v>
      </c>
      <c r="CS181" s="81">
        <f t="shared" si="95"/>
        <v>2</v>
      </c>
      <c r="CT181" s="84" t="str">
        <f>IF(CI181="Y", IF(CS181&gt;=Parameters!C$19, "Y", "N"), "")</f>
        <v>Y</v>
      </c>
      <c r="CU181" s="29" t="str">
        <f>IF($H181="Yes",#REF!, "")</f>
        <v/>
      </c>
      <c r="CV181" s="78">
        <f>IF(CT181="Y", Indicators!X181, "")</f>
        <v>28.72</v>
      </c>
      <c r="CW181" s="34" t="str">
        <f>IF(CV181&lt;&gt;"",IF(CV181&gt;Parameters!C200,"Y","N"), "")</f>
        <v>Y</v>
      </c>
      <c r="CY181" s="33" t="str">
        <f>IF($K181="Yes", IF(Indicators!F181&lt;&gt;"", Indicators!F181, ""), "")</f>
        <v/>
      </c>
      <c r="CZ181" s="33" t="str">
        <f>IF($K181="Yes", IF(Indicators!G181&lt;&gt;"", Indicators!G181, ""), "")</f>
        <v/>
      </c>
      <c r="DA181" s="33" t="str">
        <f>IF($K181="Yes", IF(Indicators!H181&lt;&gt;"", Indicators!H181, ""), "")</f>
        <v/>
      </c>
      <c r="DB181" s="33" t="str">
        <f>IF($K181="Yes", IF(Indicators!I181&lt;&gt;"", Indicators!I181, ""), "")</f>
        <v/>
      </c>
      <c r="DC181" s="33" t="str">
        <f>IF($K181="Yes", IF(Indicators!J181&lt;&gt;"", Indicators!J181, ""), "")</f>
        <v/>
      </c>
      <c r="DD181" s="33" t="str">
        <f>IF($K181="Yes", IF(Indicators!K181&lt;&gt;"", Indicators!K181, ""), "")</f>
        <v/>
      </c>
      <c r="DE181" s="33" t="str">
        <f>IF($K181="Yes", IF(Indicators!L181&lt;&gt;"", Indicators!L181, ""), "")</f>
        <v/>
      </c>
      <c r="DF181" s="33" t="str">
        <f>IF($K181="Yes", IF(Indicators!M181&lt;&gt;"", Indicators!M181, ""), "")</f>
        <v/>
      </c>
      <c r="DH181" s="33" t="str">
        <f>IF($K181="Yes", IF(Indicators!W181&lt;&gt;"", Indicators!W181, ""), "")</f>
        <v/>
      </c>
      <c r="DJ181" s="33" t="str">
        <f>IF($K181="Yes", IF(Indicators!O181&lt;&gt;"", Indicators!O181, ""), "")</f>
        <v/>
      </c>
      <c r="DK181" s="33" t="str">
        <f>IF($K181="Yes", IF(Indicators!P181&lt;&gt;"", Indicators!P181, ""), "")</f>
        <v/>
      </c>
      <c r="DL181" s="33" t="str">
        <f>IF($K181="Yes", IF(Indicators!Q181&lt;&gt;"", Indicators!Q181, ""), "")</f>
        <v/>
      </c>
      <c r="DM181" s="33" t="str">
        <f>IF($K181="Yes", IF(Indicators!R181&lt;&gt;"", Indicators!R181, ""), "")</f>
        <v/>
      </c>
      <c r="DN181" s="33" t="str">
        <f>IF($K181="Yes", IF(Indicators!S181&lt;&gt;"", Indicators!S181, ""), "")</f>
        <v/>
      </c>
      <c r="DO181" s="33" t="str">
        <f>IF($K181="Yes", IF(Indicators!T181&lt;&gt;"", Indicators!T181, ""), "")</f>
        <v/>
      </c>
      <c r="DP181" s="33" t="str">
        <f>IF($K181="Yes", IF(Indicators!U181&lt;&gt;"", Indicators!U181, ""), "")</f>
        <v/>
      </c>
      <c r="DQ181" s="33" t="str">
        <f>IF($K181="Yes", IF(Indicators!V181&lt;&gt;"", Indicators!V181, ""), "")</f>
        <v/>
      </c>
      <c r="DS181" s="29" t="str">
        <f>IF($K181="Yes", IF(Indicators!X181&lt;&gt;"", Indicators!X181, ""), "")</f>
        <v/>
      </c>
    </row>
    <row r="182" spans="1:123" x14ac:dyDescent="0.25">
      <c r="A182" s="56" t="str">
        <f>Indicators!A182</f>
        <v>District1040</v>
      </c>
      <c r="B182" s="56" t="str">
        <f>Indicators!B182</f>
        <v>School 1</v>
      </c>
      <c r="C182" s="57" t="str">
        <f>Indicators!D182</f>
        <v>Yes</v>
      </c>
      <c r="D182" s="64" t="str">
        <f>IF(AK182="Y", IF(Parameters!B$5="Percentile", Identification!AJ182,Identification!AI182), "")</f>
        <v/>
      </c>
      <c r="E182" s="64" t="str">
        <f>IF(AN182="Y", IF(Parameters!B$6="Percentile", AM182, AL182), "")</f>
        <v/>
      </c>
      <c r="F182" s="57" t="str">
        <f t="shared" si="64"/>
        <v>N</v>
      </c>
      <c r="G182" s="64" t="str">
        <f>IF(AND(F182="Y", AS182="Y"), IF(Parameters!B$7="Percentile", AR182,AQ182), "")</f>
        <v/>
      </c>
      <c r="H182" s="57" t="str">
        <f t="shared" si="65"/>
        <v/>
      </c>
      <c r="I182" s="64" t="str">
        <f>IF(AND(H182="Y", AW182="Y"), IF(Parameters!B$7="Percentile", AV182,AU182), "")</f>
        <v/>
      </c>
      <c r="J182" s="65" t="str">
        <f t="shared" si="66"/>
        <v/>
      </c>
      <c r="K182" s="57" t="str">
        <f t="shared" si="67"/>
        <v>No</v>
      </c>
      <c r="L182" s="87" t="str">
        <f t="shared" si="68"/>
        <v/>
      </c>
      <c r="M182" s="57" t="str">
        <f>Identification!BI182</f>
        <v>N</v>
      </c>
      <c r="N182" s="87" t="str">
        <f t="shared" si="69"/>
        <v/>
      </c>
      <c r="O182" s="88" t="str">
        <f t="shared" si="70"/>
        <v/>
      </c>
      <c r="P182" s="57" t="str">
        <f t="shared" si="71"/>
        <v/>
      </c>
      <c r="Q182" s="57" t="str">
        <f t="shared" si="72"/>
        <v/>
      </c>
      <c r="R182" s="57" t="str">
        <f t="shared" si="73"/>
        <v>No</v>
      </c>
      <c r="S182" s="57" t="str">
        <f t="shared" si="74"/>
        <v/>
      </c>
      <c r="T182" s="57" t="str">
        <f t="shared" si="75"/>
        <v>N</v>
      </c>
      <c r="U182" s="57" t="str">
        <f t="shared" si="76"/>
        <v/>
      </c>
      <c r="V182" s="88" t="str">
        <f t="shared" si="77"/>
        <v/>
      </c>
      <c r="W182" s="57" t="str">
        <f t="shared" si="78"/>
        <v/>
      </c>
      <c r="X182" s="91" t="str">
        <f t="shared" si="79"/>
        <v/>
      </c>
      <c r="Y182" s="58" t="str">
        <f t="shared" si="80"/>
        <v>No</v>
      </c>
      <c r="AA182" s="29" t="str">
        <f t="shared" si="81"/>
        <v>No</v>
      </c>
      <c r="AB182" s="29" t="str">
        <f t="shared" si="82"/>
        <v>No</v>
      </c>
      <c r="AC182" s="29" t="str">
        <f t="shared" si="83"/>
        <v>No</v>
      </c>
      <c r="AE182" s="29" t="str">
        <f t="shared" si="84"/>
        <v/>
      </c>
      <c r="AF182" s="29" t="str">
        <f t="shared" si="85"/>
        <v/>
      </c>
      <c r="AG182" s="29" t="str">
        <f t="shared" si="86"/>
        <v/>
      </c>
      <c r="AI182" s="33">
        <f>IF(C182="Yes",IF(Indicators!E182&lt;&gt;"", Indicators!E182,""),"")</f>
        <v>57.295373699999999</v>
      </c>
      <c r="AJ182" s="33">
        <f t="shared" si="87"/>
        <v>85</v>
      </c>
      <c r="AK182" s="62" t="str">
        <f>IF(Parameters!B$5="Percentile", IF(AJ182&lt;Parameters!C$5, "Y", "N"), IF(AI182&lt;Parameters!C$5, "Y", "N"))</f>
        <v>N</v>
      </c>
      <c r="AL182" s="33" t="str">
        <f>IF(C182="Yes", IF(Indicators!W182&lt;&gt;"", Indicators!W182, ""),"")</f>
        <v/>
      </c>
      <c r="AM182" s="33" t="str">
        <f t="shared" si="88"/>
        <v/>
      </c>
      <c r="AN182" s="33" t="str">
        <f>IF(AL182&lt;&gt;"", IF(Parameters!B$6="Percentile", IF(AM182&lt;Parameters!C$6, "Y", "N"), IF(AL182&lt;Parameters!C$6, "Y", "N")),"")</f>
        <v/>
      </c>
      <c r="AO182" s="47" t="str">
        <f t="shared" si="89"/>
        <v>N</v>
      </c>
      <c r="AQ182" s="33">
        <f>IF(C182="Yes", IF(Indicators!N182&lt;&gt;"", Indicators!N182,""),"")</f>
        <v>125.2964427</v>
      </c>
      <c r="AR182" s="33">
        <f t="shared" si="90"/>
        <v>82.1</v>
      </c>
      <c r="AS182" s="48" t="str">
        <f>IF(Parameters!B$7="Percentile", IF(AR182&lt;Parameters!C$7, "Y", "N"), IF(AQ182&lt;Parameters!C$7, "Y", "N"))</f>
        <v>N</v>
      </c>
      <c r="AU182" s="33">
        <f>IF(C182="Yes", IF(Indicators!X182&lt;&gt;"", Indicators!X182,""),"")</f>
        <v>6.92</v>
      </c>
      <c r="AV182" s="33">
        <f t="shared" si="91"/>
        <v>91.3</v>
      </c>
      <c r="AW182" s="48" t="str">
        <f>IF(Parameters!B$8="Percentile", IF(AV182&lt;Parameters!C$8, "Y", "N"), IF(AU182&gt;Parameters!C$8, "Y", "N"))</f>
        <v>N</v>
      </c>
      <c r="AY182" s="71" t="str">
        <f>IF(Indicators!F182&lt;&gt;"", IF(Indicators!F182&lt;Parameters!F$5, "Y", "N"), "")</f>
        <v>Y</v>
      </c>
      <c r="AZ182" s="71" t="str">
        <f>IF(Indicators!G182&lt;&gt;"", IF(Indicators!G182&lt;Parameters!G$5, "Y", "N"), "")</f>
        <v>N</v>
      </c>
      <c r="BA182" s="71" t="str">
        <f>IF(Indicators!H182&lt;&gt;"", IF(Indicators!H182&lt;Parameters!H$5, "Y", "N"), "")</f>
        <v>N</v>
      </c>
      <c r="BB182" s="71" t="str">
        <f>IF(Indicators!I182&lt;&gt;"", IF(Indicators!I182&lt;Parameters!I$5, "Y", "N"), "")</f>
        <v/>
      </c>
      <c r="BC182" s="71" t="str">
        <f>IF(Indicators!J182&lt;&gt;"", IF(Indicators!J182&lt;Parameters!J$5, "Y", "N"), "")</f>
        <v/>
      </c>
      <c r="BD182" s="71" t="str">
        <f>IF(Indicators!K182&lt;&gt;"", IF(Indicators!K182&lt;Parameters!K$5, "Y", "N"), "")</f>
        <v/>
      </c>
      <c r="BE182" s="71" t="str">
        <f>IF(Indicators!L182&lt;&gt;"", IF(Indicators!L182&lt;Parameters!L$5, "Y", "N"), "")</f>
        <v/>
      </c>
      <c r="BF182" s="71" t="str">
        <f>IF(Indicators!M182&lt;&gt;"", IF(Indicators!M182&lt;Parameters!M$5, "Y", "N"), "")</f>
        <v>N</v>
      </c>
      <c r="BG182" s="29" t="str">
        <f>IF(Indicators!Q182&lt;&gt;"", IF(Indicators!Q182&lt;Parameters!H$6, "Y", "N"), "")</f>
        <v/>
      </c>
      <c r="BH182" s="29">
        <f t="shared" si="92"/>
        <v>1</v>
      </c>
      <c r="BI182" s="47" t="str">
        <f>IF(K182="No",IF(BH182&gt;=Parameters!C$12, "Y", "N"), "")</f>
        <v>N</v>
      </c>
      <c r="BK182" s="78" t="str">
        <f>IF(AND($BI182="Y", Indicators!O182&lt;&gt;""), _xlfn.PERCENTRANK.EXC(Indicators!O$2:O$210, Indicators!O182)*100, "")</f>
        <v/>
      </c>
      <c r="BL182" s="78" t="str">
        <f>IF(AND($BI182="Y", Indicators!P182&lt;&gt;""), _xlfn.PERCENTRANK.EXC(Indicators!P$2:P$210, Indicators!P182)*100, "")</f>
        <v/>
      </c>
      <c r="BM182" s="78" t="str">
        <f>IF(AND($BI182="Y", Indicators!Q182&lt;&gt;""), _xlfn.PERCENTRANK.EXC(Indicators!Q$2:Q$210, Indicators!Q182)*100, "")</f>
        <v/>
      </c>
      <c r="BN182" s="78" t="str">
        <f>IF(AND($BI182="Y", Indicators!R182&lt;&gt;""), _xlfn.PERCENTRANK.EXC(Indicators!R$2:R$210, Indicators!R182)*100, "")</f>
        <v/>
      </c>
      <c r="BO182" s="78" t="str">
        <f>IF(AND($BI182="Y", Indicators!S182&lt;&gt;""), _xlfn.PERCENTRANK.EXC(Indicators!S$2:S$210, Indicators!S182)*100, "")</f>
        <v/>
      </c>
      <c r="BP182" s="78" t="str">
        <f>IF(AND($BI182="Y", Indicators!T182&lt;&gt;""), _xlfn.PERCENTRANK.EXC(Indicators!T$2:T$210, Indicators!T182)*100, "")</f>
        <v/>
      </c>
      <c r="BQ182" s="78" t="str">
        <f>IF(AND($BI182="Y", Indicators!U182&lt;&gt;""), _xlfn.PERCENTRANK.EXC(Indicators!U$2:U$210, Indicators!U182)*100, "")</f>
        <v/>
      </c>
      <c r="BR182" s="78" t="str">
        <f>IF(AND($BI182="Y", Indicators!V182&lt;&gt;""), _xlfn.PERCENTRANK.EXC(Indicators!V$2:V$210, Indicators!V182)*100, "")</f>
        <v/>
      </c>
      <c r="BS182" s="81" t="str">
        <f t="shared" si="93"/>
        <v/>
      </c>
      <c r="BT182" s="84" t="str">
        <f>IF(BI182="Y", IF(BS182&gt;=Parameters!C$13, "Y", "N"), "")</f>
        <v/>
      </c>
      <c r="BU182" s="29"/>
      <c r="BV182" s="33" t="str">
        <f>IF(BT182="Y", Indicators!X182, "")</f>
        <v/>
      </c>
      <c r="BW182" s="47" t="str">
        <f>IF(BV182&lt;&gt;"", IF(BV182&gt;Parameters!C$14,"Y", "N"), "")</f>
        <v/>
      </c>
      <c r="BY182" s="72" t="str">
        <f>IF(Indicators!F182&lt;&gt;"", IF(Indicators!F182&lt;Parameters!F$18, "Y", "N"), "")</f>
        <v>N</v>
      </c>
      <c r="BZ182" s="72" t="str">
        <f>IF(Indicators!G182&lt;&gt;"", IF(Indicators!G182&lt;Parameters!G$18, "Y", "N"), "")</f>
        <v>N</v>
      </c>
      <c r="CA182" s="72" t="str">
        <f>IF(Indicators!H182&lt;&gt;"", IF(Indicators!H182&lt;Parameters!H$18, "Y", "N"), "")</f>
        <v>N</v>
      </c>
      <c r="CB182" s="72" t="str">
        <f>IF(Indicators!I182&lt;&gt;"", IF(Indicators!I182&lt;Parameters!I$18, "Y", "N"), "")</f>
        <v/>
      </c>
      <c r="CC182" s="72" t="str">
        <f>IF(Indicators!J182&lt;&gt;"", IF(Indicators!J182&lt;Parameters!J$18, "Y", "N"), "")</f>
        <v/>
      </c>
      <c r="CD182" s="72" t="str">
        <f>IF(Indicators!K182&lt;&gt;"", IF(Indicators!K182&lt;Parameters!K$18, "Y", "N"), "")</f>
        <v/>
      </c>
      <c r="CE182" s="72" t="str">
        <f>IF(Indicators!L182&lt;&gt;"", IF(Indicators!L182&lt;Parameters!L$18, "Y", "N"), "")</f>
        <v/>
      </c>
      <c r="CF182" s="72" t="str">
        <f>IF(Indicators!M182&lt;&gt;"", IF(Indicators!M182&lt;Parameters!M$18, "Y", "N"), "")</f>
        <v>N</v>
      </c>
      <c r="CG182" s="29" t="str">
        <f>IF(Indicators!Q182&lt;&gt;"", IF(Indicators!Q182&lt;Parameters!H$19, "Y", "N"), "")</f>
        <v/>
      </c>
      <c r="CH182" s="29">
        <f t="shared" si="94"/>
        <v>0</v>
      </c>
      <c r="CI182" s="47" t="str">
        <f>IF(AND(K182="No",R182="No"),IF(CH182&gt;=Parameters!C$18, "Y", "N"), "")</f>
        <v>N</v>
      </c>
      <c r="CJ182" s="29"/>
      <c r="CK182" s="29" t="str">
        <f>IF(AND($CI182="Y", Indicators!O182&lt;&gt;""), IF(Indicators!O182&lt;Parameters!F$20, "Y", "N"),"")</f>
        <v/>
      </c>
      <c r="CL182" s="29" t="str">
        <f>IF(AND($CI182="Y", Indicators!P182&lt;&gt;""), IF(Indicators!P182&lt;Parameters!G$20, "Y", "N"),"")</f>
        <v/>
      </c>
      <c r="CM182" s="29" t="str">
        <f>IF(AND($CI182="Y", Indicators!Q182&lt;&gt;""), IF(Indicators!Q182&lt;Parameters!H$20, "Y", "N"),"")</f>
        <v/>
      </c>
      <c r="CN182" s="29" t="str">
        <f>IF(AND($CI182="Y", Indicators!R182&lt;&gt;""), IF(Indicators!R182&lt;Parameters!I$20, "Y", "N"),"")</f>
        <v/>
      </c>
      <c r="CO182" s="29" t="str">
        <f>IF(AND($CI182="Y", Indicators!S182&lt;&gt;""), IF(Indicators!S182&lt;Parameters!J$20, "Y", "N"),"")</f>
        <v/>
      </c>
      <c r="CP182" s="29" t="str">
        <f>IF(AND($CI182="Y", Indicators!T182&lt;&gt;""), IF(Indicators!T182&lt;Parameters!K$20, "Y", "N"),"")</f>
        <v/>
      </c>
      <c r="CQ182" s="29" t="str">
        <f>IF(AND($CI182="Y", Indicators!U182&lt;&gt;""), IF(Indicators!U182&lt;Parameters!L$20, "Y", "N"),"")</f>
        <v/>
      </c>
      <c r="CR182" s="29" t="str">
        <f>IF(AND($CI182="Y", Indicators!V182&lt;&gt;""), IF(Indicators!V182&lt;Parameters!M$20, "Y", "N"),"")</f>
        <v/>
      </c>
      <c r="CS182" s="81" t="str">
        <f t="shared" si="95"/>
        <v/>
      </c>
      <c r="CT182" s="84" t="str">
        <f>IF(CI182="Y", IF(CS182&gt;=Parameters!C$19, "Y", "N"), "")</f>
        <v/>
      </c>
      <c r="CU182" s="29" t="str">
        <f>IF($H182="Yes",#REF!, "")</f>
        <v/>
      </c>
      <c r="CV182" s="78" t="str">
        <f>IF(CT182="Y", Indicators!X182, "")</f>
        <v/>
      </c>
      <c r="CW182" s="34" t="str">
        <f>IF(CV182&lt;&gt;"",IF(CV182&gt;Parameters!C201,"Y","N"), "")</f>
        <v/>
      </c>
      <c r="CY182" s="33" t="str">
        <f>IF($K182="Yes", IF(Indicators!F182&lt;&gt;"", Indicators!F182, ""), "")</f>
        <v/>
      </c>
      <c r="CZ182" s="33" t="str">
        <f>IF($K182="Yes", IF(Indicators!G182&lt;&gt;"", Indicators!G182, ""), "")</f>
        <v/>
      </c>
      <c r="DA182" s="33" t="str">
        <f>IF($K182="Yes", IF(Indicators!H182&lt;&gt;"", Indicators!H182, ""), "")</f>
        <v/>
      </c>
      <c r="DB182" s="33" t="str">
        <f>IF($K182="Yes", IF(Indicators!I182&lt;&gt;"", Indicators!I182, ""), "")</f>
        <v/>
      </c>
      <c r="DC182" s="33" t="str">
        <f>IF($K182="Yes", IF(Indicators!J182&lt;&gt;"", Indicators!J182, ""), "")</f>
        <v/>
      </c>
      <c r="DD182" s="33" t="str">
        <f>IF($K182="Yes", IF(Indicators!K182&lt;&gt;"", Indicators!K182, ""), "")</f>
        <v/>
      </c>
      <c r="DE182" s="33" t="str">
        <f>IF($K182="Yes", IF(Indicators!L182&lt;&gt;"", Indicators!L182, ""), "")</f>
        <v/>
      </c>
      <c r="DF182" s="33" t="str">
        <f>IF($K182="Yes", IF(Indicators!M182&lt;&gt;"", Indicators!M182, ""), "")</f>
        <v/>
      </c>
      <c r="DH182" s="33" t="str">
        <f>IF($K182="Yes", IF(Indicators!W182&lt;&gt;"", Indicators!W182, ""), "")</f>
        <v/>
      </c>
      <c r="DJ182" s="33" t="str">
        <f>IF($K182="Yes", IF(Indicators!O182&lt;&gt;"", Indicators!O182, ""), "")</f>
        <v/>
      </c>
      <c r="DK182" s="33" t="str">
        <f>IF($K182="Yes", IF(Indicators!P182&lt;&gt;"", Indicators!P182, ""), "")</f>
        <v/>
      </c>
      <c r="DL182" s="33" t="str">
        <f>IF($K182="Yes", IF(Indicators!Q182&lt;&gt;"", Indicators!Q182, ""), "")</f>
        <v/>
      </c>
      <c r="DM182" s="33" t="str">
        <f>IF($K182="Yes", IF(Indicators!R182&lt;&gt;"", Indicators!R182, ""), "")</f>
        <v/>
      </c>
      <c r="DN182" s="33" t="str">
        <f>IF($K182="Yes", IF(Indicators!S182&lt;&gt;"", Indicators!S182, ""), "")</f>
        <v/>
      </c>
      <c r="DO182" s="33" t="str">
        <f>IF($K182="Yes", IF(Indicators!T182&lt;&gt;"", Indicators!T182, ""), "")</f>
        <v/>
      </c>
      <c r="DP182" s="33" t="str">
        <f>IF($K182="Yes", IF(Indicators!U182&lt;&gt;"", Indicators!U182, ""), "")</f>
        <v/>
      </c>
      <c r="DQ182" s="33" t="str">
        <f>IF($K182="Yes", IF(Indicators!V182&lt;&gt;"", Indicators!V182, ""), "")</f>
        <v/>
      </c>
      <c r="DS182" s="29" t="str">
        <f>IF($K182="Yes", IF(Indicators!X182&lt;&gt;"", Indicators!X182, ""), "")</f>
        <v/>
      </c>
    </row>
    <row r="183" spans="1:123" x14ac:dyDescent="0.25">
      <c r="A183" s="56" t="str">
        <f>Indicators!A183</f>
        <v>District1040</v>
      </c>
      <c r="B183" s="56" t="str">
        <f>Indicators!B183</f>
        <v>School 2</v>
      </c>
      <c r="C183" s="57" t="str">
        <f>Indicators!D183</f>
        <v>Yes</v>
      </c>
      <c r="D183" s="64">
        <f>IF(AK183="Y", IF(Parameters!B$5="Percentile", Identification!AJ183,Identification!AI183), "")</f>
        <v>35</v>
      </c>
      <c r="E183" s="64" t="str">
        <f>IF(AN183="Y", IF(Parameters!B$6="Percentile", AM183, AL183), "")</f>
        <v/>
      </c>
      <c r="F183" s="57" t="str">
        <f t="shared" si="64"/>
        <v>Y</v>
      </c>
      <c r="G183" s="64" t="str">
        <f>IF(AND(F183="Y", AS183="Y"), IF(Parameters!B$7="Percentile", AR183,AQ183), "")</f>
        <v/>
      </c>
      <c r="H183" s="57" t="str">
        <f t="shared" si="65"/>
        <v>N</v>
      </c>
      <c r="I183" s="64" t="str">
        <f>IF(AND(H183="Y", AW183="Y"), IF(Parameters!B$7="Percentile", AV183,AU183), "")</f>
        <v/>
      </c>
      <c r="J183" s="65" t="str">
        <f t="shared" si="66"/>
        <v/>
      </c>
      <c r="K183" s="57" t="str">
        <f t="shared" si="67"/>
        <v>No</v>
      </c>
      <c r="L183" s="87">
        <f t="shared" si="68"/>
        <v>3</v>
      </c>
      <c r="M183" s="57" t="str">
        <f>Identification!BI183</f>
        <v>Y</v>
      </c>
      <c r="N183" s="87" t="str">
        <f t="shared" si="69"/>
        <v/>
      </c>
      <c r="O183" s="88" t="str">
        <f t="shared" si="70"/>
        <v>N</v>
      </c>
      <c r="P183" s="57" t="str">
        <f t="shared" si="71"/>
        <v/>
      </c>
      <c r="Q183" s="57" t="str">
        <f t="shared" si="72"/>
        <v/>
      </c>
      <c r="R183" s="57" t="str">
        <f t="shared" si="73"/>
        <v>No</v>
      </c>
      <c r="S183" s="57">
        <f t="shared" si="74"/>
        <v>3</v>
      </c>
      <c r="T183" s="57" t="str">
        <f t="shared" si="75"/>
        <v>Y</v>
      </c>
      <c r="U183" s="57" t="str">
        <f t="shared" si="76"/>
        <v/>
      </c>
      <c r="V183" s="88" t="str">
        <f t="shared" si="77"/>
        <v>N</v>
      </c>
      <c r="W183" s="57" t="str">
        <f t="shared" si="78"/>
        <v/>
      </c>
      <c r="X183" s="91" t="str">
        <f t="shared" si="79"/>
        <v/>
      </c>
      <c r="Y183" s="58" t="str">
        <f t="shared" si="80"/>
        <v>No</v>
      </c>
      <c r="AA183" s="29" t="str">
        <f t="shared" si="81"/>
        <v>No</v>
      </c>
      <c r="AB183" s="29" t="str">
        <f t="shared" si="82"/>
        <v>No</v>
      </c>
      <c r="AC183" s="29" t="str">
        <f t="shared" si="83"/>
        <v>No</v>
      </c>
      <c r="AE183" s="29" t="str">
        <f t="shared" si="84"/>
        <v/>
      </c>
      <c r="AF183" s="29" t="str">
        <f t="shared" si="85"/>
        <v/>
      </c>
      <c r="AG183" s="29" t="str">
        <f t="shared" si="86"/>
        <v/>
      </c>
      <c r="AI183" s="33">
        <f>IF(C183="Yes",IF(Indicators!E183&lt;&gt;"", Indicators!E183,""),"")</f>
        <v>35</v>
      </c>
      <c r="AJ183" s="33">
        <f t="shared" si="87"/>
        <v>23.1</v>
      </c>
      <c r="AK183" s="62" t="str">
        <f>IF(Parameters!B$5="Percentile", IF(AJ183&lt;Parameters!C$5, "Y", "N"), IF(AI183&lt;Parameters!C$5, "Y", "N"))</f>
        <v>Y</v>
      </c>
      <c r="AL183" s="33" t="str">
        <f>IF(C183="Yes", IF(Indicators!W183&lt;&gt;"", Indicators!W183, ""),"")</f>
        <v/>
      </c>
      <c r="AM183" s="33" t="str">
        <f t="shared" si="88"/>
        <v/>
      </c>
      <c r="AN183" s="33" t="str">
        <f>IF(AL183&lt;&gt;"", IF(Parameters!B$6="Percentile", IF(AM183&lt;Parameters!C$6, "Y", "N"), IF(AL183&lt;Parameters!C$6, "Y", "N")),"")</f>
        <v/>
      </c>
      <c r="AO183" s="47" t="str">
        <f t="shared" si="89"/>
        <v>Y</v>
      </c>
      <c r="AQ183" s="33">
        <f>IF(C183="Yes", IF(Indicators!N183&lt;&gt;"", Indicators!N183,""),"")</f>
        <v>112.195122</v>
      </c>
      <c r="AR183" s="33">
        <f t="shared" si="90"/>
        <v>53.400000000000006</v>
      </c>
      <c r="AS183" s="48" t="str">
        <f>IF(Parameters!B$7="Percentile", IF(AR183&lt;Parameters!C$7, "Y", "N"), IF(AQ183&lt;Parameters!C$7, "Y", "N"))</f>
        <v>N</v>
      </c>
      <c r="AU183" s="33">
        <f>IF(C183="Yes", IF(Indicators!X183&lt;&gt;"", Indicators!X183,""),"")</f>
        <v>11</v>
      </c>
      <c r="AV183" s="33">
        <f t="shared" si="91"/>
        <v>69.8</v>
      </c>
      <c r="AW183" s="48" t="str">
        <f>IF(Parameters!B$8="Percentile", IF(AV183&lt;Parameters!C$8, "Y", "N"), IF(AU183&gt;Parameters!C$8, "Y", "N"))</f>
        <v>N</v>
      </c>
      <c r="AY183" s="71" t="str">
        <f>IF(Indicators!F183&lt;&gt;"", IF(Indicators!F183&lt;Parameters!F$5, "Y", "N"), "")</f>
        <v>Y</v>
      </c>
      <c r="AZ183" s="71" t="str">
        <f>IF(Indicators!G183&lt;&gt;"", IF(Indicators!G183&lt;Parameters!G$5, "Y", "N"), "")</f>
        <v>Y</v>
      </c>
      <c r="BA183" s="71" t="str">
        <f>IF(Indicators!H183&lt;&gt;"", IF(Indicators!H183&lt;Parameters!H$5, "Y", "N"), "")</f>
        <v/>
      </c>
      <c r="BB183" s="71" t="str">
        <f>IF(Indicators!I183&lt;&gt;"", IF(Indicators!I183&lt;Parameters!I$5, "Y", "N"), "")</f>
        <v/>
      </c>
      <c r="BC183" s="71" t="str">
        <f>IF(Indicators!J183&lt;&gt;"", IF(Indicators!J183&lt;Parameters!J$5, "Y", "N"), "")</f>
        <v/>
      </c>
      <c r="BD183" s="71" t="str">
        <f>IF(Indicators!K183&lt;&gt;"", IF(Indicators!K183&lt;Parameters!K$5, "Y", "N"), "")</f>
        <v/>
      </c>
      <c r="BE183" s="71" t="str">
        <f>IF(Indicators!L183&lt;&gt;"", IF(Indicators!L183&lt;Parameters!L$5, "Y", "N"), "")</f>
        <v/>
      </c>
      <c r="BF183" s="71" t="str">
        <f>IF(Indicators!M183&lt;&gt;"", IF(Indicators!M183&lt;Parameters!M$5, "Y", "N"), "")</f>
        <v>Y</v>
      </c>
      <c r="BG183" s="29" t="str">
        <f>IF(Indicators!Q183&lt;&gt;"", IF(Indicators!Q183&lt;Parameters!H$6, "Y", "N"), "")</f>
        <v/>
      </c>
      <c r="BH183" s="29">
        <f t="shared" si="92"/>
        <v>3</v>
      </c>
      <c r="BI183" s="47" t="str">
        <f>IF(K183="No",IF(BH183&gt;=Parameters!C$12, "Y", "N"), "")</f>
        <v>Y</v>
      </c>
      <c r="BK183" s="78">
        <f>IF(AND($BI183="Y", Indicators!O183&lt;&gt;""), _xlfn.PERCENTRANK.EXC(Indicators!O$2:O$210, Indicators!O183)*100, "")</f>
        <v>53.6</v>
      </c>
      <c r="BL183" s="78" t="str">
        <f>IF(AND($BI183="Y", Indicators!P183&lt;&gt;""), _xlfn.PERCENTRANK.EXC(Indicators!P$2:P$210, Indicators!P183)*100, "")</f>
        <v/>
      </c>
      <c r="BM183" s="78" t="str">
        <f>IF(AND($BI183="Y", Indicators!Q183&lt;&gt;""), _xlfn.PERCENTRANK.EXC(Indicators!Q$2:Q$210, Indicators!Q183)*100, "")</f>
        <v/>
      </c>
      <c r="BN183" s="78" t="str">
        <f>IF(AND($BI183="Y", Indicators!R183&lt;&gt;""), _xlfn.PERCENTRANK.EXC(Indicators!R$2:R$210, Indicators!R183)*100, "")</f>
        <v/>
      </c>
      <c r="BO183" s="78" t="str">
        <f>IF(AND($BI183="Y", Indicators!S183&lt;&gt;""), _xlfn.PERCENTRANK.EXC(Indicators!S$2:S$210, Indicators!S183)*100, "")</f>
        <v/>
      </c>
      <c r="BP183" s="78" t="str">
        <f>IF(AND($BI183="Y", Indicators!T183&lt;&gt;""), _xlfn.PERCENTRANK.EXC(Indicators!T$2:T$210, Indicators!T183)*100, "")</f>
        <v/>
      </c>
      <c r="BQ183" s="78" t="str">
        <f>IF(AND($BI183="Y", Indicators!U183&lt;&gt;""), _xlfn.PERCENTRANK.EXC(Indicators!U$2:U$210, Indicators!U183)*100, "")</f>
        <v/>
      </c>
      <c r="BR183" s="78">
        <f>IF(AND($BI183="Y", Indicators!V183&lt;&gt;""), _xlfn.PERCENTRANK.EXC(Indicators!V$2:V$210, Indicators!V183)*100, "")</f>
        <v>48.699999999999996</v>
      </c>
      <c r="BS183" s="81">
        <f t="shared" si="93"/>
        <v>0</v>
      </c>
      <c r="BT183" s="84" t="str">
        <f>IF(BI183="Y", IF(BS183&gt;=Parameters!C$13, "Y", "N"), "")</f>
        <v>N</v>
      </c>
      <c r="BU183" s="29"/>
      <c r="BV183" s="33" t="str">
        <f>IF(BT183="Y", Indicators!X183, "")</f>
        <v/>
      </c>
      <c r="BW183" s="47" t="str">
        <f>IF(BV183&lt;&gt;"", IF(BV183&gt;Parameters!C$14,"Y", "N"), "")</f>
        <v/>
      </c>
      <c r="BY183" s="72" t="str">
        <f>IF(Indicators!F183&lt;&gt;"", IF(Indicators!F183&lt;Parameters!F$18, "Y", "N"), "")</f>
        <v>Y</v>
      </c>
      <c r="BZ183" s="72" t="str">
        <f>IF(Indicators!G183&lt;&gt;"", IF(Indicators!G183&lt;Parameters!G$18, "Y", "N"), "")</f>
        <v>Y</v>
      </c>
      <c r="CA183" s="72" t="str">
        <f>IF(Indicators!H183&lt;&gt;"", IF(Indicators!H183&lt;Parameters!H$18, "Y", "N"), "")</f>
        <v/>
      </c>
      <c r="CB183" s="72" t="str">
        <f>IF(Indicators!I183&lt;&gt;"", IF(Indicators!I183&lt;Parameters!I$18, "Y", "N"), "")</f>
        <v/>
      </c>
      <c r="CC183" s="72" t="str">
        <f>IF(Indicators!J183&lt;&gt;"", IF(Indicators!J183&lt;Parameters!J$18, "Y", "N"), "")</f>
        <v/>
      </c>
      <c r="CD183" s="72" t="str">
        <f>IF(Indicators!K183&lt;&gt;"", IF(Indicators!K183&lt;Parameters!K$18, "Y", "N"), "")</f>
        <v/>
      </c>
      <c r="CE183" s="72" t="str">
        <f>IF(Indicators!L183&lt;&gt;"", IF(Indicators!L183&lt;Parameters!L$18, "Y", "N"), "")</f>
        <v/>
      </c>
      <c r="CF183" s="72" t="str">
        <f>IF(Indicators!M183&lt;&gt;"", IF(Indicators!M183&lt;Parameters!M$18, "Y", "N"), "")</f>
        <v>Y</v>
      </c>
      <c r="CG183" s="29" t="str">
        <f>IF(Indicators!Q183&lt;&gt;"", IF(Indicators!Q183&lt;Parameters!H$19, "Y", "N"), "")</f>
        <v/>
      </c>
      <c r="CH183" s="29">
        <f t="shared" si="94"/>
        <v>3</v>
      </c>
      <c r="CI183" s="47" t="str">
        <f>IF(AND(K183="No",R183="No"),IF(CH183&gt;=Parameters!C$18, "Y", "N"), "")</f>
        <v>Y</v>
      </c>
      <c r="CJ183" s="29"/>
      <c r="CK183" s="29" t="str">
        <f>IF(AND($CI183="Y", Indicators!O183&lt;&gt;""), IF(Indicators!O183&lt;Parameters!F$20, "Y", "N"),"")</f>
        <v>Y</v>
      </c>
      <c r="CL183" s="29" t="str">
        <f>IF(AND($CI183="Y", Indicators!P183&lt;&gt;""), IF(Indicators!P183&lt;Parameters!G$20, "Y", "N"),"")</f>
        <v/>
      </c>
      <c r="CM183" s="29" t="str">
        <f>IF(AND($CI183="Y", Indicators!Q183&lt;&gt;""), IF(Indicators!Q183&lt;Parameters!H$20, "Y", "N"),"")</f>
        <v/>
      </c>
      <c r="CN183" s="29" t="str">
        <f>IF(AND($CI183="Y", Indicators!R183&lt;&gt;""), IF(Indicators!R183&lt;Parameters!I$20, "Y", "N"),"")</f>
        <v/>
      </c>
      <c r="CO183" s="29" t="str">
        <f>IF(AND($CI183="Y", Indicators!S183&lt;&gt;""), IF(Indicators!S183&lt;Parameters!J$20, "Y", "N"),"")</f>
        <v/>
      </c>
      <c r="CP183" s="29" t="str">
        <f>IF(AND($CI183="Y", Indicators!T183&lt;&gt;""), IF(Indicators!T183&lt;Parameters!K$20, "Y", "N"),"")</f>
        <v/>
      </c>
      <c r="CQ183" s="29" t="str">
        <f>IF(AND($CI183="Y", Indicators!U183&lt;&gt;""), IF(Indicators!U183&lt;Parameters!L$20, "Y", "N"),"")</f>
        <v/>
      </c>
      <c r="CR183" s="29" t="str">
        <f>IF(AND($CI183="Y", Indicators!V183&lt;&gt;""), IF(Indicators!V183&lt;Parameters!M$20, "Y", "N"),"")</f>
        <v>N</v>
      </c>
      <c r="CS183" s="81">
        <f t="shared" si="95"/>
        <v>1</v>
      </c>
      <c r="CT183" s="84" t="str">
        <f>IF(CI183="Y", IF(CS183&gt;=Parameters!C$19, "Y", "N"), "")</f>
        <v>N</v>
      </c>
      <c r="CU183" s="29" t="str">
        <f>IF($H183="Yes",#REF!, "")</f>
        <v/>
      </c>
      <c r="CV183" s="78" t="str">
        <f>IF(CT183="Y", Indicators!X183, "")</f>
        <v/>
      </c>
      <c r="CW183" s="34" t="str">
        <f>IF(CV183&lt;&gt;"",IF(CV183&gt;Parameters!C202,"Y","N"), "")</f>
        <v/>
      </c>
      <c r="CY183" s="33" t="str">
        <f>IF($K183="Yes", IF(Indicators!F183&lt;&gt;"", Indicators!F183, ""), "")</f>
        <v/>
      </c>
      <c r="CZ183" s="33" t="str">
        <f>IF($K183="Yes", IF(Indicators!G183&lt;&gt;"", Indicators!G183, ""), "")</f>
        <v/>
      </c>
      <c r="DA183" s="33" t="str">
        <f>IF($K183="Yes", IF(Indicators!H183&lt;&gt;"", Indicators!H183, ""), "")</f>
        <v/>
      </c>
      <c r="DB183" s="33" t="str">
        <f>IF($K183="Yes", IF(Indicators!I183&lt;&gt;"", Indicators!I183, ""), "")</f>
        <v/>
      </c>
      <c r="DC183" s="33" t="str">
        <f>IF($K183="Yes", IF(Indicators!J183&lt;&gt;"", Indicators!J183, ""), "")</f>
        <v/>
      </c>
      <c r="DD183" s="33" t="str">
        <f>IF($K183="Yes", IF(Indicators!K183&lt;&gt;"", Indicators!K183, ""), "")</f>
        <v/>
      </c>
      <c r="DE183" s="33" t="str">
        <f>IF($K183="Yes", IF(Indicators!L183&lt;&gt;"", Indicators!L183, ""), "")</f>
        <v/>
      </c>
      <c r="DF183" s="33" t="str">
        <f>IF($K183="Yes", IF(Indicators!M183&lt;&gt;"", Indicators!M183, ""), "")</f>
        <v/>
      </c>
      <c r="DH183" s="33" t="str">
        <f>IF($K183="Yes", IF(Indicators!W183&lt;&gt;"", Indicators!W183, ""), "")</f>
        <v/>
      </c>
      <c r="DJ183" s="33" t="str">
        <f>IF($K183="Yes", IF(Indicators!O183&lt;&gt;"", Indicators!O183, ""), "")</f>
        <v/>
      </c>
      <c r="DK183" s="33" t="str">
        <f>IF($K183="Yes", IF(Indicators!P183&lt;&gt;"", Indicators!P183, ""), "")</f>
        <v/>
      </c>
      <c r="DL183" s="33" t="str">
        <f>IF($K183="Yes", IF(Indicators!Q183&lt;&gt;"", Indicators!Q183, ""), "")</f>
        <v/>
      </c>
      <c r="DM183" s="33" t="str">
        <f>IF($K183="Yes", IF(Indicators!R183&lt;&gt;"", Indicators!R183, ""), "")</f>
        <v/>
      </c>
      <c r="DN183" s="33" t="str">
        <f>IF($K183="Yes", IF(Indicators!S183&lt;&gt;"", Indicators!S183, ""), "")</f>
        <v/>
      </c>
      <c r="DO183" s="33" t="str">
        <f>IF($K183="Yes", IF(Indicators!T183&lt;&gt;"", Indicators!T183, ""), "")</f>
        <v/>
      </c>
      <c r="DP183" s="33" t="str">
        <f>IF($K183="Yes", IF(Indicators!U183&lt;&gt;"", Indicators!U183, ""), "")</f>
        <v/>
      </c>
      <c r="DQ183" s="33" t="str">
        <f>IF($K183="Yes", IF(Indicators!V183&lt;&gt;"", Indicators!V183, ""), "")</f>
        <v/>
      </c>
      <c r="DS183" s="29" t="str">
        <f>IF($K183="Yes", IF(Indicators!X183&lt;&gt;"", Indicators!X183, ""), "")</f>
        <v/>
      </c>
    </row>
    <row r="184" spans="1:123" x14ac:dyDescent="0.25">
      <c r="A184" s="56" t="str">
        <f>Indicators!A184</f>
        <v>District1040</v>
      </c>
      <c r="B184" s="56" t="str">
        <f>Indicators!B184</f>
        <v>School 3</v>
      </c>
      <c r="C184" s="57" t="str">
        <f>Indicators!D184</f>
        <v>No</v>
      </c>
      <c r="D184" s="64" t="str">
        <f>IF(AK184="Y", IF(Parameters!B$5="Percentile", Identification!AJ184,Identification!AI184), "")</f>
        <v/>
      </c>
      <c r="E184" s="64" t="str">
        <f>IF(AN184="Y", IF(Parameters!B$6="Percentile", AM184, AL184), "")</f>
        <v/>
      </c>
      <c r="F184" s="57" t="str">
        <f t="shared" si="64"/>
        <v/>
      </c>
      <c r="G184" s="64" t="str">
        <f>IF(AND(F184="Y", AS184="Y"), IF(Parameters!B$7="Percentile", AR184,AQ184), "")</f>
        <v/>
      </c>
      <c r="H184" s="57" t="str">
        <f t="shared" si="65"/>
        <v/>
      </c>
      <c r="I184" s="64" t="str">
        <f>IF(AND(H184="Y", AW184="Y"), IF(Parameters!B$7="Percentile", AV184,AU184), "")</f>
        <v/>
      </c>
      <c r="J184" s="65" t="str">
        <f t="shared" si="66"/>
        <v/>
      </c>
      <c r="K184" s="57" t="str">
        <f t="shared" si="67"/>
        <v>No</v>
      </c>
      <c r="L184" s="87">
        <f t="shared" si="68"/>
        <v>3</v>
      </c>
      <c r="M184" s="57" t="str">
        <f>Identification!BI184</f>
        <v>Y</v>
      </c>
      <c r="N184" s="87" t="str">
        <f t="shared" si="69"/>
        <v/>
      </c>
      <c r="O184" s="88" t="str">
        <f t="shared" si="70"/>
        <v>N</v>
      </c>
      <c r="P184" s="57" t="str">
        <f t="shared" si="71"/>
        <v/>
      </c>
      <c r="Q184" s="57" t="str">
        <f t="shared" si="72"/>
        <v/>
      </c>
      <c r="R184" s="57" t="str">
        <f t="shared" si="73"/>
        <v>No</v>
      </c>
      <c r="S184" s="57">
        <f t="shared" si="74"/>
        <v>2</v>
      </c>
      <c r="T184" s="57" t="str">
        <f t="shared" si="75"/>
        <v>Y</v>
      </c>
      <c r="U184" s="57">
        <f t="shared" si="76"/>
        <v>2</v>
      </c>
      <c r="V184" s="88" t="str">
        <f t="shared" si="77"/>
        <v>Y</v>
      </c>
      <c r="W184" s="57">
        <f t="shared" si="78"/>
        <v>22.71</v>
      </c>
      <c r="X184" s="91" t="str">
        <f t="shared" si="79"/>
        <v>Y</v>
      </c>
      <c r="Y184" s="58" t="str">
        <f t="shared" si="80"/>
        <v>Yes</v>
      </c>
      <c r="AA184" s="29" t="str">
        <f t="shared" si="81"/>
        <v/>
      </c>
      <c r="AB184" s="29" t="str">
        <f t="shared" si="82"/>
        <v/>
      </c>
      <c r="AC184" s="29" t="str">
        <f t="shared" si="83"/>
        <v/>
      </c>
      <c r="AE184" s="29" t="str">
        <f t="shared" si="84"/>
        <v>No</v>
      </c>
      <c r="AF184" s="29" t="str">
        <f t="shared" si="85"/>
        <v>No</v>
      </c>
      <c r="AG184" s="29" t="str">
        <f t="shared" si="86"/>
        <v>Yes</v>
      </c>
      <c r="AI184" s="33" t="str">
        <f>IF(C184="Yes",IF(Indicators!E184&lt;&gt;"", Indicators!E184,""),"")</f>
        <v/>
      </c>
      <c r="AJ184" s="33" t="str">
        <f t="shared" si="87"/>
        <v/>
      </c>
      <c r="AK184" s="62" t="str">
        <f>IF(Parameters!B$5="Percentile", IF(AJ184&lt;Parameters!C$5, "Y", "N"), IF(AI184&lt;Parameters!C$5, "Y", "N"))</f>
        <v>N</v>
      </c>
      <c r="AL184" s="33" t="str">
        <f>IF(C184="Yes", IF(Indicators!W184&lt;&gt;"", Indicators!W184, ""),"")</f>
        <v/>
      </c>
      <c r="AM184" s="33" t="str">
        <f t="shared" si="88"/>
        <v/>
      </c>
      <c r="AN184" s="33" t="str">
        <f>IF(AL184&lt;&gt;"", IF(Parameters!B$6="Percentile", IF(AM184&lt;Parameters!C$6, "Y", "N"), IF(AL184&lt;Parameters!C$6, "Y", "N")),"")</f>
        <v/>
      </c>
      <c r="AO184" s="47" t="str">
        <f t="shared" si="89"/>
        <v>N</v>
      </c>
      <c r="AQ184" s="33" t="str">
        <f>IF(C184="Yes", IF(Indicators!N184&lt;&gt;"", Indicators!N184,""),"")</f>
        <v/>
      </c>
      <c r="AR184" s="33" t="str">
        <f t="shared" si="90"/>
        <v/>
      </c>
      <c r="AS184" s="48" t="str">
        <f>IF(Parameters!B$7="Percentile", IF(AR184&lt;Parameters!C$7, "Y", "N"), IF(AQ184&lt;Parameters!C$7, "Y", "N"))</f>
        <v>N</v>
      </c>
      <c r="AU184" s="33" t="str">
        <f>IF(C184="Yes", IF(Indicators!X184&lt;&gt;"", Indicators!X184,""),"")</f>
        <v/>
      </c>
      <c r="AV184" s="33" t="str">
        <f t="shared" si="91"/>
        <v/>
      </c>
      <c r="AW184" s="48" t="str">
        <f>IF(Parameters!B$8="Percentile", IF(AV184&lt;Parameters!C$8, "Y", "N"), IF(AU184&gt;Parameters!C$8, "Y", "N"))</f>
        <v>N</v>
      </c>
      <c r="AY184" s="71" t="str">
        <f>IF(Indicators!F184&lt;&gt;"", IF(Indicators!F184&lt;Parameters!F$5, "Y", "N"), "")</f>
        <v>Y</v>
      </c>
      <c r="AZ184" s="71" t="str">
        <f>IF(Indicators!G184&lt;&gt;"", IF(Indicators!G184&lt;Parameters!G$5, "Y", "N"), "")</f>
        <v>Y</v>
      </c>
      <c r="BA184" s="71" t="str">
        <f>IF(Indicators!H184&lt;&gt;"", IF(Indicators!H184&lt;Parameters!H$5, "Y", "N"), "")</f>
        <v/>
      </c>
      <c r="BB184" s="71" t="str">
        <f>IF(Indicators!I184&lt;&gt;"", IF(Indicators!I184&lt;Parameters!I$5, "Y", "N"), "")</f>
        <v/>
      </c>
      <c r="BC184" s="71" t="str">
        <f>IF(Indicators!J184&lt;&gt;"", IF(Indicators!J184&lt;Parameters!J$5, "Y", "N"), "")</f>
        <v/>
      </c>
      <c r="BD184" s="71" t="str">
        <f>IF(Indicators!K184&lt;&gt;"", IF(Indicators!K184&lt;Parameters!K$5, "Y", "N"), "")</f>
        <v/>
      </c>
      <c r="BE184" s="71" t="str">
        <f>IF(Indicators!L184&lt;&gt;"", IF(Indicators!L184&lt;Parameters!L$5, "Y", "N"), "")</f>
        <v/>
      </c>
      <c r="BF184" s="71" t="str">
        <f>IF(Indicators!M184&lt;&gt;"", IF(Indicators!M184&lt;Parameters!M$5, "Y", "N"), "")</f>
        <v>Y</v>
      </c>
      <c r="BG184" s="29" t="str">
        <f>IF(Indicators!Q184&lt;&gt;"", IF(Indicators!Q184&lt;Parameters!H$6, "Y", "N"), "")</f>
        <v/>
      </c>
      <c r="BH184" s="29">
        <f t="shared" si="92"/>
        <v>3</v>
      </c>
      <c r="BI184" s="47" t="str">
        <f>IF(K184="No",IF(BH184&gt;=Parameters!C$12, "Y", "N"), "")</f>
        <v>Y</v>
      </c>
      <c r="BK184" s="78">
        <f>IF(AND($BI184="Y", Indicators!O184&lt;&gt;""), _xlfn.PERCENTRANK.EXC(Indicators!O$2:O$210, Indicators!O184)*100, "")</f>
        <v>50</v>
      </c>
      <c r="BL184" s="78" t="str">
        <f>IF(AND($BI184="Y", Indicators!P184&lt;&gt;""), _xlfn.PERCENTRANK.EXC(Indicators!P$2:P$210, Indicators!P184)*100, "")</f>
        <v/>
      </c>
      <c r="BM184" s="78" t="str">
        <f>IF(AND($BI184="Y", Indicators!Q184&lt;&gt;""), _xlfn.PERCENTRANK.EXC(Indicators!Q$2:Q$210, Indicators!Q184)*100, "")</f>
        <v/>
      </c>
      <c r="BN184" s="78" t="str">
        <f>IF(AND($BI184="Y", Indicators!R184&lt;&gt;""), _xlfn.PERCENTRANK.EXC(Indicators!R$2:R$210, Indicators!R184)*100, "")</f>
        <v/>
      </c>
      <c r="BO184" s="78" t="str">
        <f>IF(AND($BI184="Y", Indicators!S184&lt;&gt;""), _xlfn.PERCENTRANK.EXC(Indicators!S$2:S$210, Indicators!S184)*100, "")</f>
        <v/>
      </c>
      <c r="BP184" s="78" t="str">
        <f>IF(AND($BI184="Y", Indicators!T184&lt;&gt;""), _xlfn.PERCENTRANK.EXC(Indicators!T$2:T$210, Indicators!T184)*100, "")</f>
        <v/>
      </c>
      <c r="BQ184" s="78" t="str">
        <f>IF(AND($BI184="Y", Indicators!U184&lt;&gt;""), _xlfn.PERCENTRANK.EXC(Indicators!U$2:U$210, Indicators!U184)*100, "")</f>
        <v/>
      </c>
      <c r="BR184" s="78">
        <f>IF(AND($BI184="Y", Indicators!V184&lt;&gt;""), _xlfn.PERCENTRANK.EXC(Indicators!V$2:V$210, Indicators!V184)*100, "")</f>
        <v>27.3</v>
      </c>
      <c r="BS184" s="81">
        <f t="shared" si="93"/>
        <v>0</v>
      </c>
      <c r="BT184" s="84" t="str">
        <f>IF(BI184="Y", IF(BS184&gt;=Parameters!C$13, "Y", "N"), "")</f>
        <v>N</v>
      </c>
      <c r="BU184" s="29"/>
      <c r="BV184" s="33" t="str">
        <f>IF(BT184="Y", Indicators!X184, "")</f>
        <v/>
      </c>
      <c r="BW184" s="47" t="str">
        <f>IF(BV184&lt;&gt;"", IF(BV184&gt;Parameters!C$14,"Y", "N"), "")</f>
        <v/>
      </c>
      <c r="BY184" s="72" t="str">
        <f>IF(Indicators!F184&lt;&gt;"", IF(Indicators!F184&lt;Parameters!F$18, "Y", "N"), "")</f>
        <v>N</v>
      </c>
      <c r="BZ184" s="72" t="str">
        <f>IF(Indicators!G184&lt;&gt;"", IF(Indicators!G184&lt;Parameters!G$18, "Y", "N"), "")</f>
        <v>Y</v>
      </c>
      <c r="CA184" s="72" t="str">
        <f>IF(Indicators!H184&lt;&gt;"", IF(Indicators!H184&lt;Parameters!H$18, "Y", "N"), "")</f>
        <v/>
      </c>
      <c r="CB184" s="72" t="str">
        <f>IF(Indicators!I184&lt;&gt;"", IF(Indicators!I184&lt;Parameters!I$18, "Y", "N"), "")</f>
        <v/>
      </c>
      <c r="CC184" s="72" t="str">
        <f>IF(Indicators!J184&lt;&gt;"", IF(Indicators!J184&lt;Parameters!J$18, "Y", "N"), "")</f>
        <v/>
      </c>
      <c r="CD184" s="72" t="str">
        <f>IF(Indicators!K184&lt;&gt;"", IF(Indicators!K184&lt;Parameters!K$18, "Y", "N"), "")</f>
        <v/>
      </c>
      <c r="CE184" s="72" t="str">
        <f>IF(Indicators!L184&lt;&gt;"", IF(Indicators!L184&lt;Parameters!L$18, "Y", "N"), "")</f>
        <v/>
      </c>
      <c r="CF184" s="72" t="str">
        <f>IF(Indicators!M184&lt;&gt;"", IF(Indicators!M184&lt;Parameters!M$18, "Y", "N"), "")</f>
        <v>Y</v>
      </c>
      <c r="CG184" s="29" t="str">
        <f>IF(Indicators!Q184&lt;&gt;"", IF(Indicators!Q184&lt;Parameters!H$19, "Y", "N"), "")</f>
        <v/>
      </c>
      <c r="CH184" s="29">
        <f t="shared" si="94"/>
        <v>2</v>
      </c>
      <c r="CI184" s="47" t="str">
        <f>IF(AND(K184="No",R184="No"),IF(CH184&gt;=Parameters!C$18, "Y", "N"), "")</f>
        <v>Y</v>
      </c>
      <c r="CJ184" s="29"/>
      <c r="CK184" s="29" t="str">
        <f>IF(AND($CI184="Y", Indicators!O184&lt;&gt;""), IF(Indicators!O184&lt;Parameters!F$20, "Y", "N"),"")</f>
        <v>Y</v>
      </c>
      <c r="CL184" s="29" t="str">
        <f>IF(AND($CI184="Y", Indicators!P184&lt;&gt;""), IF(Indicators!P184&lt;Parameters!G$20, "Y", "N"),"")</f>
        <v/>
      </c>
      <c r="CM184" s="29" t="str">
        <f>IF(AND($CI184="Y", Indicators!Q184&lt;&gt;""), IF(Indicators!Q184&lt;Parameters!H$20, "Y", "N"),"")</f>
        <v/>
      </c>
      <c r="CN184" s="29" t="str">
        <f>IF(AND($CI184="Y", Indicators!R184&lt;&gt;""), IF(Indicators!R184&lt;Parameters!I$20, "Y", "N"),"")</f>
        <v/>
      </c>
      <c r="CO184" s="29" t="str">
        <f>IF(AND($CI184="Y", Indicators!S184&lt;&gt;""), IF(Indicators!S184&lt;Parameters!J$20, "Y", "N"),"")</f>
        <v/>
      </c>
      <c r="CP184" s="29" t="str">
        <f>IF(AND($CI184="Y", Indicators!T184&lt;&gt;""), IF(Indicators!T184&lt;Parameters!K$20, "Y", "N"),"")</f>
        <v/>
      </c>
      <c r="CQ184" s="29" t="str">
        <f>IF(AND($CI184="Y", Indicators!U184&lt;&gt;""), IF(Indicators!U184&lt;Parameters!L$20, "Y", "N"),"")</f>
        <v/>
      </c>
      <c r="CR184" s="29" t="str">
        <f>IF(AND($CI184="Y", Indicators!V184&lt;&gt;""), IF(Indicators!V184&lt;Parameters!M$20, "Y", "N"),"")</f>
        <v>Y</v>
      </c>
      <c r="CS184" s="81">
        <f t="shared" si="95"/>
        <v>2</v>
      </c>
      <c r="CT184" s="84" t="str">
        <f>IF(CI184="Y", IF(CS184&gt;=Parameters!C$19, "Y", "N"), "")</f>
        <v>Y</v>
      </c>
      <c r="CU184" s="29" t="str">
        <f>IF($H184="Yes",#REF!, "")</f>
        <v/>
      </c>
      <c r="CV184" s="78">
        <f>IF(CT184="Y", Indicators!X184, "")</f>
        <v>22.71</v>
      </c>
      <c r="CW184" s="34" t="str">
        <f>IF(CV184&lt;&gt;"",IF(CV184&gt;Parameters!C203,"Y","N"), "")</f>
        <v>Y</v>
      </c>
      <c r="CY184" s="33" t="str">
        <f>IF($K184="Yes", IF(Indicators!F184&lt;&gt;"", Indicators!F184, ""), "")</f>
        <v/>
      </c>
      <c r="CZ184" s="33" t="str">
        <f>IF($K184="Yes", IF(Indicators!G184&lt;&gt;"", Indicators!G184, ""), "")</f>
        <v/>
      </c>
      <c r="DA184" s="33" t="str">
        <f>IF($K184="Yes", IF(Indicators!H184&lt;&gt;"", Indicators!H184, ""), "")</f>
        <v/>
      </c>
      <c r="DB184" s="33" t="str">
        <f>IF($K184="Yes", IF(Indicators!I184&lt;&gt;"", Indicators!I184, ""), "")</f>
        <v/>
      </c>
      <c r="DC184" s="33" t="str">
        <f>IF($K184="Yes", IF(Indicators!J184&lt;&gt;"", Indicators!J184, ""), "")</f>
        <v/>
      </c>
      <c r="DD184" s="33" t="str">
        <f>IF($K184="Yes", IF(Indicators!K184&lt;&gt;"", Indicators!K184, ""), "")</f>
        <v/>
      </c>
      <c r="DE184" s="33" t="str">
        <f>IF($K184="Yes", IF(Indicators!L184&lt;&gt;"", Indicators!L184, ""), "")</f>
        <v/>
      </c>
      <c r="DF184" s="33" t="str">
        <f>IF($K184="Yes", IF(Indicators!M184&lt;&gt;"", Indicators!M184, ""), "")</f>
        <v/>
      </c>
      <c r="DH184" s="33" t="str">
        <f>IF($K184="Yes", IF(Indicators!W184&lt;&gt;"", Indicators!W184, ""), "")</f>
        <v/>
      </c>
      <c r="DJ184" s="33" t="str">
        <f>IF($K184="Yes", IF(Indicators!O184&lt;&gt;"", Indicators!O184, ""), "")</f>
        <v/>
      </c>
      <c r="DK184" s="33" t="str">
        <f>IF($K184="Yes", IF(Indicators!P184&lt;&gt;"", Indicators!P184, ""), "")</f>
        <v/>
      </c>
      <c r="DL184" s="33" t="str">
        <f>IF($K184="Yes", IF(Indicators!Q184&lt;&gt;"", Indicators!Q184, ""), "")</f>
        <v/>
      </c>
      <c r="DM184" s="33" t="str">
        <f>IF($K184="Yes", IF(Indicators!R184&lt;&gt;"", Indicators!R184, ""), "")</f>
        <v/>
      </c>
      <c r="DN184" s="33" t="str">
        <f>IF($K184="Yes", IF(Indicators!S184&lt;&gt;"", Indicators!S184, ""), "")</f>
        <v/>
      </c>
      <c r="DO184" s="33" t="str">
        <f>IF($K184="Yes", IF(Indicators!T184&lt;&gt;"", Indicators!T184, ""), "")</f>
        <v/>
      </c>
      <c r="DP184" s="33" t="str">
        <f>IF($K184="Yes", IF(Indicators!U184&lt;&gt;"", Indicators!U184, ""), "")</f>
        <v/>
      </c>
      <c r="DQ184" s="33" t="str">
        <f>IF($K184="Yes", IF(Indicators!V184&lt;&gt;"", Indicators!V184, ""), "")</f>
        <v/>
      </c>
      <c r="DS184" s="29" t="str">
        <f>IF($K184="Yes", IF(Indicators!X184&lt;&gt;"", Indicators!X184, ""), "")</f>
        <v/>
      </c>
    </row>
    <row r="185" spans="1:123" x14ac:dyDescent="0.25">
      <c r="A185" s="56" t="str">
        <f>Indicators!A185</f>
        <v>District1040</v>
      </c>
      <c r="B185" s="56" t="str">
        <f>Indicators!B185</f>
        <v>School 4</v>
      </c>
      <c r="C185" s="57" t="str">
        <f>Indicators!D185</f>
        <v>No</v>
      </c>
      <c r="D185" s="64" t="str">
        <f>IF(AK185="Y", IF(Parameters!B$5="Percentile", Identification!AJ185,Identification!AI185), "")</f>
        <v/>
      </c>
      <c r="E185" s="64" t="str">
        <f>IF(AN185="Y", IF(Parameters!B$6="Percentile", AM185, AL185), "")</f>
        <v/>
      </c>
      <c r="F185" s="57" t="str">
        <f t="shared" si="64"/>
        <v/>
      </c>
      <c r="G185" s="64" t="str">
        <f>IF(AND(F185="Y", AS185="Y"), IF(Parameters!B$7="Percentile", AR185,AQ185), "")</f>
        <v/>
      </c>
      <c r="H185" s="57" t="str">
        <f t="shared" si="65"/>
        <v/>
      </c>
      <c r="I185" s="64" t="str">
        <f>IF(AND(H185="Y", AW185="Y"), IF(Parameters!B$7="Percentile", AV185,AU185), "")</f>
        <v/>
      </c>
      <c r="J185" s="65" t="str">
        <f t="shared" si="66"/>
        <v/>
      </c>
      <c r="K185" s="57" t="str">
        <f t="shared" si="67"/>
        <v>No</v>
      </c>
      <c r="L185" s="87">
        <f t="shared" si="68"/>
        <v>3</v>
      </c>
      <c r="M185" s="57" t="str">
        <f>Identification!BI185</f>
        <v>Y</v>
      </c>
      <c r="N185" s="87" t="str">
        <f t="shared" si="69"/>
        <v/>
      </c>
      <c r="O185" s="88" t="str">
        <f t="shared" si="70"/>
        <v>N</v>
      </c>
      <c r="P185" s="57" t="str">
        <f t="shared" si="71"/>
        <v/>
      </c>
      <c r="Q185" s="57" t="str">
        <f t="shared" si="72"/>
        <v/>
      </c>
      <c r="R185" s="57" t="str">
        <f t="shared" si="73"/>
        <v>No</v>
      </c>
      <c r="S185" s="57" t="str">
        <f t="shared" si="74"/>
        <v/>
      </c>
      <c r="T185" s="57" t="str">
        <f t="shared" si="75"/>
        <v>N</v>
      </c>
      <c r="U185" s="57" t="str">
        <f t="shared" si="76"/>
        <v/>
      </c>
      <c r="V185" s="88" t="str">
        <f t="shared" si="77"/>
        <v/>
      </c>
      <c r="W185" s="57" t="str">
        <f t="shared" si="78"/>
        <v/>
      </c>
      <c r="X185" s="91" t="str">
        <f t="shared" si="79"/>
        <v/>
      </c>
      <c r="Y185" s="58" t="str">
        <f t="shared" si="80"/>
        <v>No</v>
      </c>
      <c r="AA185" s="29" t="str">
        <f t="shared" si="81"/>
        <v/>
      </c>
      <c r="AB185" s="29" t="str">
        <f t="shared" si="82"/>
        <v/>
      </c>
      <c r="AC185" s="29" t="str">
        <f t="shared" si="83"/>
        <v/>
      </c>
      <c r="AE185" s="29" t="str">
        <f t="shared" si="84"/>
        <v>No</v>
      </c>
      <c r="AF185" s="29" t="str">
        <f t="shared" si="85"/>
        <v>No</v>
      </c>
      <c r="AG185" s="29" t="str">
        <f t="shared" si="86"/>
        <v>No</v>
      </c>
      <c r="AI185" s="33" t="str">
        <f>IF(C185="Yes",IF(Indicators!E185&lt;&gt;"", Indicators!E185,""),"")</f>
        <v/>
      </c>
      <c r="AJ185" s="33" t="str">
        <f t="shared" si="87"/>
        <v/>
      </c>
      <c r="AK185" s="62" t="str">
        <f>IF(Parameters!B$5="Percentile", IF(AJ185&lt;Parameters!C$5, "Y", "N"), IF(AI185&lt;Parameters!C$5, "Y", "N"))</f>
        <v>N</v>
      </c>
      <c r="AL185" s="33" t="str">
        <f>IF(C185="Yes", IF(Indicators!W185&lt;&gt;"", Indicators!W185, ""),"")</f>
        <v/>
      </c>
      <c r="AM185" s="33" t="str">
        <f t="shared" si="88"/>
        <v/>
      </c>
      <c r="AN185" s="33" t="str">
        <f>IF(AL185&lt;&gt;"", IF(Parameters!B$6="Percentile", IF(AM185&lt;Parameters!C$6, "Y", "N"), IF(AL185&lt;Parameters!C$6, "Y", "N")),"")</f>
        <v/>
      </c>
      <c r="AO185" s="47" t="str">
        <f t="shared" si="89"/>
        <v>N</v>
      </c>
      <c r="AQ185" s="33" t="str">
        <f>IF(C185="Yes", IF(Indicators!N185&lt;&gt;"", Indicators!N185,""),"")</f>
        <v/>
      </c>
      <c r="AR185" s="33" t="str">
        <f t="shared" si="90"/>
        <v/>
      </c>
      <c r="AS185" s="48" t="str">
        <f>IF(Parameters!B$7="Percentile", IF(AR185&lt;Parameters!C$7, "Y", "N"), IF(AQ185&lt;Parameters!C$7, "Y", "N"))</f>
        <v>N</v>
      </c>
      <c r="AU185" s="33" t="str">
        <f>IF(C185="Yes", IF(Indicators!X185&lt;&gt;"", Indicators!X185,""),"")</f>
        <v/>
      </c>
      <c r="AV185" s="33" t="str">
        <f t="shared" si="91"/>
        <v/>
      </c>
      <c r="AW185" s="48" t="str">
        <f>IF(Parameters!B$8="Percentile", IF(AV185&lt;Parameters!C$8, "Y", "N"), IF(AU185&gt;Parameters!C$8, "Y", "N"))</f>
        <v>N</v>
      </c>
      <c r="AY185" s="71" t="str">
        <f>IF(Indicators!F185&lt;&gt;"", IF(Indicators!F185&lt;Parameters!F$5, "Y", "N"), "")</f>
        <v>Y</v>
      </c>
      <c r="AZ185" s="71" t="str">
        <f>IF(Indicators!G185&lt;&gt;"", IF(Indicators!G185&lt;Parameters!G$5, "Y", "N"), "")</f>
        <v>Y</v>
      </c>
      <c r="BA185" s="71" t="str">
        <f>IF(Indicators!H185&lt;&gt;"", IF(Indicators!H185&lt;Parameters!H$5, "Y", "N"), "")</f>
        <v/>
      </c>
      <c r="BB185" s="71" t="str">
        <f>IF(Indicators!I185&lt;&gt;"", IF(Indicators!I185&lt;Parameters!I$5, "Y", "N"), "")</f>
        <v/>
      </c>
      <c r="BC185" s="71" t="str">
        <f>IF(Indicators!J185&lt;&gt;"", IF(Indicators!J185&lt;Parameters!J$5, "Y", "N"), "")</f>
        <v/>
      </c>
      <c r="BD185" s="71" t="str">
        <f>IF(Indicators!K185&lt;&gt;"", IF(Indicators!K185&lt;Parameters!K$5, "Y", "N"), "")</f>
        <v/>
      </c>
      <c r="BE185" s="71" t="str">
        <f>IF(Indicators!L185&lt;&gt;"", IF(Indicators!L185&lt;Parameters!L$5, "Y", "N"), "")</f>
        <v/>
      </c>
      <c r="BF185" s="71" t="str">
        <f>IF(Indicators!M185&lt;&gt;"", IF(Indicators!M185&lt;Parameters!M$5, "Y", "N"), "")</f>
        <v>Y</v>
      </c>
      <c r="BG185" s="29" t="str">
        <f>IF(Indicators!Q185&lt;&gt;"", IF(Indicators!Q185&lt;Parameters!H$6, "Y", "N"), "")</f>
        <v/>
      </c>
      <c r="BH185" s="29">
        <f t="shared" si="92"/>
        <v>3</v>
      </c>
      <c r="BI185" s="47" t="str">
        <f>IF(K185="No",IF(BH185&gt;=Parameters!C$12, "Y", "N"), "")</f>
        <v>Y</v>
      </c>
      <c r="BK185" s="78">
        <f>IF(AND($BI185="Y", Indicators!O185&lt;&gt;""), _xlfn.PERCENTRANK.EXC(Indicators!O$2:O$210, Indicators!O185)*100, "")</f>
        <v>75.5</v>
      </c>
      <c r="BL185" s="78">
        <f>IF(AND($BI185="Y", Indicators!P185&lt;&gt;""), _xlfn.PERCENTRANK.EXC(Indicators!P$2:P$210, Indicators!P185)*100, "")</f>
        <v>64.400000000000006</v>
      </c>
      <c r="BM185" s="78" t="str">
        <f>IF(AND($BI185="Y", Indicators!Q185&lt;&gt;""), _xlfn.PERCENTRANK.EXC(Indicators!Q$2:Q$210, Indicators!Q185)*100, "")</f>
        <v/>
      </c>
      <c r="BN185" s="78" t="str">
        <f>IF(AND($BI185="Y", Indicators!R185&lt;&gt;""), _xlfn.PERCENTRANK.EXC(Indicators!R$2:R$210, Indicators!R185)*100, "")</f>
        <v/>
      </c>
      <c r="BO185" s="78" t="str">
        <f>IF(AND($BI185="Y", Indicators!S185&lt;&gt;""), _xlfn.PERCENTRANK.EXC(Indicators!S$2:S$210, Indicators!S185)*100, "")</f>
        <v/>
      </c>
      <c r="BP185" s="78" t="str">
        <f>IF(AND($BI185="Y", Indicators!T185&lt;&gt;""), _xlfn.PERCENTRANK.EXC(Indicators!T$2:T$210, Indicators!T185)*100, "")</f>
        <v/>
      </c>
      <c r="BQ185" s="78" t="str">
        <f>IF(AND($BI185="Y", Indicators!U185&lt;&gt;""), _xlfn.PERCENTRANK.EXC(Indicators!U$2:U$210, Indicators!U185)*100, "")</f>
        <v/>
      </c>
      <c r="BR185" s="78">
        <f>IF(AND($BI185="Y", Indicators!V185&lt;&gt;""), _xlfn.PERCENTRANK.EXC(Indicators!V$2:V$210, Indicators!V185)*100, "")</f>
        <v>55.2</v>
      </c>
      <c r="BS185" s="81">
        <f t="shared" si="93"/>
        <v>0</v>
      </c>
      <c r="BT185" s="84" t="str">
        <f>IF(BI185="Y", IF(BS185&gt;=Parameters!C$13, "Y", "N"), "")</f>
        <v>N</v>
      </c>
      <c r="BU185" s="29"/>
      <c r="BV185" s="33" t="str">
        <f>IF(BT185="Y", Indicators!X185, "")</f>
        <v/>
      </c>
      <c r="BW185" s="47" t="str">
        <f>IF(BV185&lt;&gt;"", IF(BV185&gt;Parameters!C$14,"Y", "N"), "")</f>
        <v/>
      </c>
      <c r="BY185" s="72" t="str">
        <f>IF(Indicators!F185&lt;&gt;"", IF(Indicators!F185&lt;Parameters!F$18, "Y", "N"), "")</f>
        <v>N</v>
      </c>
      <c r="BZ185" s="72" t="str">
        <f>IF(Indicators!G185&lt;&gt;"", IF(Indicators!G185&lt;Parameters!G$18, "Y", "N"), "")</f>
        <v>Y</v>
      </c>
      <c r="CA185" s="72" t="str">
        <f>IF(Indicators!H185&lt;&gt;"", IF(Indicators!H185&lt;Parameters!H$18, "Y", "N"), "")</f>
        <v/>
      </c>
      <c r="CB185" s="72" t="str">
        <f>IF(Indicators!I185&lt;&gt;"", IF(Indicators!I185&lt;Parameters!I$18, "Y", "N"), "")</f>
        <v/>
      </c>
      <c r="CC185" s="72" t="str">
        <f>IF(Indicators!J185&lt;&gt;"", IF(Indicators!J185&lt;Parameters!J$18, "Y", "N"), "")</f>
        <v/>
      </c>
      <c r="CD185" s="72" t="str">
        <f>IF(Indicators!K185&lt;&gt;"", IF(Indicators!K185&lt;Parameters!K$18, "Y", "N"), "")</f>
        <v/>
      </c>
      <c r="CE185" s="72" t="str">
        <f>IF(Indicators!L185&lt;&gt;"", IF(Indicators!L185&lt;Parameters!L$18, "Y", "N"), "")</f>
        <v/>
      </c>
      <c r="CF185" s="72" t="str">
        <f>IF(Indicators!M185&lt;&gt;"", IF(Indicators!M185&lt;Parameters!M$18, "Y", "N"), "")</f>
        <v>N</v>
      </c>
      <c r="CG185" s="29" t="str">
        <f>IF(Indicators!Q185&lt;&gt;"", IF(Indicators!Q185&lt;Parameters!H$19, "Y", "N"), "")</f>
        <v/>
      </c>
      <c r="CH185" s="29">
        <f t="shared" si="94"/>
        <v>1</v>
      </c>
      <c r="CI185" s="47" t="str">
        <f>IF(AND(K185="No",R185="No"),IF(CH185&gt;=Parameters!C$18, "Y", "N"), "")</f>
        <v>N</v>
      </c>
      <c r="CJ185" s="29"/>
      <c r="CK185" s="29" t="str">
        <f>IF(AND($CI185="Y", Indicators!O185&lt;&gt;""), IF(Indicators!O185&lt;Parameters!F$20, "Y", "N"),"")</f>
        <v/>
      </c>
      <c r="CL185" s="29" t="str">
        <f>IF(AND($CI185="Y", Indicators!P185&lt;&gt;""), IF(Indicators!P185&lt;Parameters!G$20, "Y", "N"),"")</f>
        <v/>
      </c>
      <c r="CM185" s="29" t="str">
        <f>IF(AND($CI185="Y", Indicators!Q185&lt;&gt;""), IF(Indicators!Q185&lt;Parameters!H$20, "Y", "N"),"")</f>
        <v/>
      </c>
      <c r="CN185" s="29" t="str">
        <f>IF(AND($CI185="Y", Indicators!R185&lt;&gt;""), IF(Indicators!R185&lt;Parameters!I$20, "Y", "N"),"")</f>
        <v/>
      </c>
      <c r="CO185" s="29" t="str">
        <f>IF(AND($CI185="Y", Indicators!S185&lt;&gt;""), IF(Indicators!S185&lt;Parameters!J$20, "Y", "N"),"")</f>
        <v/>
      </c>
      <c r="CP185" s="29" t="str">
        <f>IF(AND($CI185="Y", Indicators!T185&lt;&gt;""), IF(Indicators!T185&lt;Parameters!K$20, "Y", "N"),"")</f>
        <v/>
      </c>
      <c r="CQ185" s="29" t="str">
        <f>IF(AND($CI185="Y", Indicators!U185&lt;&gt;""), IF(Indicators!U185&lt;Parameters!L$20, "Y", "N"),"")</f>
        <v/>
      </c>
      <c r="CR185" s="29" t="str">
        <f>IF(AND($CI185="Y", Indicators!V185&lt;&gt;""), IF(Indicators!V185&lt;Parameters!M$20, "Y", "N"),"")</f>
        <v/>
      </c>
      <c r="CS185" s="81" t="str">
        <f t="shared" si="95"/>
        <v/>
      </c>
      <c r="CT185" s="84" t="str">
        <f>IF(CI185="Y", IF(CS185&gt;=Parameters!C$19, "Y", "N"), "")</f>
        <v/>
      </c>
      <c r="CU185" s="29" t="str">
        <f>IF($H185="Yes",#REF!, "")</f>
        <v/>
      </c>
      <c r="CV185" s="78" t="str">
        <f>IF(CT185="Y", Indicators!X185, "")</f>
        <v/>
      </c>
      <c r="CW185" s="34" t="str">
        <f>IF(CV185&lt;&gt;"",IF(CV185&gt;Parameters!C204,"Y","N"), "")</f>
        <v/>
      </c>
      <c r="CY185" s="33" t="str">
        <f>IF($K185="Yes", IF(Indicators!F185&lt;&gt;"", Indicators!F185, ""), "")</f>
        <v/>
      </c>
      <c r="CZ185" s="33" t="str">
        <f>IF($K185="Yes", IF(Indicators!G185&lt;&gt;"", Indicators!G185, ""), "")</f>
        <v/>
      </c>
      <c r="DA185" s="33" t="str">
        <f>IF($K185="Yes", IF(Indicators!H185&lt;&gt;"", Indicators!H185, ""), "")</f>
        <v/>
      </c>
      <c r="DB185" s="33" t="str">
        <f>IF($K185="Yes", IF(Indicators!I185&lt;&gt;"", Indicators!I185, ""), "")</f>
        <v/>
      </c>
      <c r="DC185" s="33" t="str">
        <f>IF($K185="Yes", IF(Indicators!J185&lt;&gt;"", Indicators!J185, ""), "")</f>
        <v/>
      </c>
      <c r="DD185" s="33" t="str">
        <f>IF($K185="Yes", IF(Indicators!K185&lt;&gt;"", Indicators!K185, ""), "")</f>
        <v/>
      </c>
      <c r="DE185" s="33" t="str">
        <f>IF($K185="Yes", IF(Indicators!L185&lt;&gt;"", Indicators!L185, ""), "")</f>
        <v/>
      </c>
      <c r="DF185" s="33" t="str">
        <f>IF($K185="Yes", IF(Indicators!M185&lt;&gt;"", Indicators!M185, ""), "")</f>
        <v/>
      </c>
      <c r="DH185" s="33" t="str">
        <f>IF($K185="Yes", IF(Indicators!W185&lt;&gt;"", Indicators!W185, ""), "")</f>
        <v/>
      </c>
      <c r="DJ185" s="33" t="str">
        <f>IF($K185="Yes", IF(Indicators!O185&lt;&gt;"", Indicators!O185, ""), "")</f>
        <v/>
      </c>
      <c r="DK185" s="33" t="str">
        <f>IF($K185="Yes", IF(Indicators!P185&lt;&gt;"", Indicators!P185, ""), "")</f>
        <v/>
      </c>
      <c r="DL185" s="33" t="str">
        <f>IF($K185="Yes", IF(Indicators!Q185&lt;&gt;"", Indicators!Q185, ""), "")</f>
        <v/>
      </c>
      <c r="DM185" s="33" t="str">
        <f>IF($K185="Yes", IF(Indicators!R185&lt;&gt;"", Indicators!R185, ""), "")</f>
        <v/>
      </c>
      <c r="DN185" s="33" t="str">
        <f>IF($K185="Yes", IF(Indicators!S185&lt;&gt;"", Indicators!S185, ""), "")</f>
        <v/>
      </c>
      <c r="DO185" s="33" t="str">
        <f>IF($K185="Yes", IF(Indicators!T185&lt;&gt;"", Indicators!T185, ""), "")</f>
        <v/>
      </c>
      <c r="DP185" s="33" t="str">
        <f>IF($K185="Yes", IF(Indicators!U185&lt;&gt;"", Indicators!U185, ""), "")</f>
        <v/>
      </c>
      <c r="DQ185" s="33" t="str">
        <f>IF($K185="Yes", IF(Indicators!V185&lt;&gt;"", Indicators!V185, ""), "")</f>
        <v/>
      </c>
      <c r="DS185" s="29" t="str">
        <f>IF($K185="Yes", IF(Indicators!X185&lt;&gt;"", Indicators!X185, ""), "")</f>
        <v/>
      </c>
    </row>
    <row r="186" spans="1:123" x14ac:dyDescent="0.25">
      <c r="A186" s="56" t="str">
        <f>Indicators!A186</f>
        <v>District1040</v>
      </c>
      <c r="B186" s="56" t="str">
        <f>Indicators!B186</f>
        <v>School 5</v>
      </c>
      <c r="C186" s="57" t="str">
        <f>Indicators!D186</f>
        <v>Yes</v>
      </c>
      <c r="D186" s="64">
        <f>IF(AK186="Y", IF(Parameters!B$5="Percentile", Identification!AJ186,Identification!AI186), "")</f>
        <v>41.129032299999999</v>
      </c>
      <c r="E186" s="64" t="str">
        <f>IF(AN186="Y", IF(Parameters!B$6="Percentile", AM186, AL186), "")</f>
        <v/>
      </c>
      <c r="F186" s="57" t="str">
        <f t="shared" si="64"/>
        <v>Y</v>
      </c>
      <c r="G186" s="64">
        <f>IF(AND(F186="Y", AS186="Y"), IF(Parameters!B$7="Percentile", AR186,AQ186), "")</f>
        <v>4.1000000000000005</v>
      </c>
      <c r="H186" s="57" t="str">
        <f t="shared" si="65"/>
        <v>Y</v>
      </c>
      <c r="I186" s="64" t="str">
        <f>IF(AND(H186="Y", AW186="Y"), IF(Parameters!B$7="Percentile", AV186,AU186), "")</f>
        <v/>
      </c>
      <c r="J186" s="65" t="str">
        <f t="shared" si="66"/>
        <v>N</v>
      </c>
      <c r="K186" s="57" t="str">
        <f t="shared" si="67"/>
        <v>No</v>
      </c>
      <c r="L186" s="87" t="str">
        <f t="shared" si="68"/>
        <v/>
      </c>
      <c r="M186" s="57" t="str">
        <f>Identification!BI186</f>
        <v>N</v>
      </c>
      <c r="N186" s="87" t="str">
        <f t="shared" si="69"/>
        <v/>
      </c>
      <c r="O186" s="88" t="str">
        <f t="shared" si="70"/>
        <v/>
      </c>
      <c r="P186" s="57" t="str">
        <f t="shared" si="71"/>
        <v/>
      </c>
      <c r="Q186" s="57" t="str">
        <f t="shared" si="72"/>
        <v/>
      </c>
      <c r="R186" s="57" t="str">
        <f t="shared" si="73"/>
        <v>No</v>
      </c>
      <c r="S186" s="57" t="str">
        <f t="shared" si="74"/>
        <v/>
      </c>
      <c r="T186" s="57" t="str">
        <f t="shared" si="75"/>
        <v>N</v>
      </c>
      <c r="U186" s="57" t="str">
        <f t="shared" si="76"/>
        <v/>
      </c>
      <c r="V186" s="88" t="str">
        <f t="shared" si="77"/>
        <v/>
      </c>
      <c r="W186" s="57" t="str">
        <f t="shared" si="78"/>
        <v/>
      </c>
      <c r="X186" s="91" t="str">
        <f t="shared" si="79"/>
        <v/>
      </c>
      <c r="Y186" s="58" t="str">
        <f t="shared" si="80"/>
        <v>No</v>
      </c>
      <c r="AA186" s="29" t="str">
        <f t="shared" si="81"/>
        <v>No</v>
      </c>
      <c r="AB186" s="29" t="str">
        <f t="shared" si="82"/>
        <v>No</v>
      </c>
      <c r="AC186" s="29" t="str">
        <f t="shared" si="83"/>
        <v>No</v>
      </c>
      <c r="AE186" s="29" t="str">
        <f t="shared" si="84"/>
        <v/>
      </c>
      <c r="AF186" s="29" t="str">
        <f t="shared" si="85"/>
        <v/>
      </c>
      <c r="AG186" s="29" t="str">
        <f t="shared" si="86"/>
        <v/>
      </c>
      <c r="AI186" s="33">
        <f>IF(C186="Yes",IF(Indicators!E186&lt;&gt;"", Indicators!E186,""),"")</f>
        <v>41.129032299999999</v>
      </c>
      <c r="AJ186" s="33">
        <f t="shared" si="87"/>
        <v>40.799999999999997</v>
      </c>
      <c r="AK186" s="62" t="str">
        <f>IF(Parameters!B$5="Percentile", IF(AJ186&lt;Parameters!C$5, "Y", "N"), IF(AI186&lt;Parameters!C$5, "Y", "N"))</f>
        <v>Y</v>
      </c>
      <c r="AL186" s="33" t="str">
        <f>IF(C186="Yes", IF(Indicators!W186&lt;&gt;"", Indicators!W186, ""),"")</f>
        <v/>
      </c>
      <c r="AM186" s="33" t="str">
        <f t="shared" si="88"/>
        <v/>
      </c>
      <c r="AN186" s="33" t="str">
        <f>IF(AL186&lt;&gt;"", IF(Parameters!B$6="Percentile", IF(AM186&lt;Parameters!C$6, "Y", "N"), IF(AL186&lt;Parameters!C$6, "Y", "N")),"")</f>
        <v/>
      </c>
      <c r="AO186" s="47" t="str">
        <f t="shared" si="89"/>
        <v>Y</v>
      </c>
      <c r="AQ186" s="33">
        <f>IF(C186="Yes", IF(Indicators!N186&lt;&gt;"", Indicators!N186,""),"")</f>
        <v>84.615384599999999</v>
      </c>
      <c r="AR186" s="33">
        <f t="shared" si="90"/>
        <v>4.1000000000000005</v>
      </c>
      <c r="AS186" s="48" t="str">
        <f>IF(Parameters!B$7="Percentile", IF(AR186&lt;Parameters!C$7, "Y", "N"), IF(AQ186&lt;Parameters!C$7, "Y", "N"))</f>
        <v>Y</v>
      </c>
      <c r="AU186" s="33">
        <f>IF(C186="Yes", IF(Indicators!X186&lt;&gt;"", Indicators!X186,""),"")</f>
        <v>19.170000000000002</v>
      </c>
      <c r="AV186" s="33">
        <f t="shared" si="91"/>
        <v>23.5</v>
      </c>
      <c r="AW186" s="48" t="str">
        <f>IF(Parameters!B$8="Percentile", IF(AV186&lt;Parameters!C$8, "Y", "N"), IF(AU186&gt;Parameters!C$8, "Y", "N"))</f>
        <v>N</v>
      </c>
      <c r="AY186" s="71" t="str">
        <f>IF(Indicators!F186&lt;&gt;"", IF(Indicators!F186&lt;Parameters!F$5, "Y", "N"), "")</f>
        <v>N</v>
      </c>
      <c r="AZ186" s="71" t="str">
        <f>IF(Indicators!G186&lt;&gt;"", IF(Indicators!G186&lt;Parameters!G$5, "Y", "N"), "")</f>
        <v>N</v>
      </c>
      <c r="BA186" s="71" t="str">
        <f>IF(Indicators!H186&lt;&gt;"", IF(Indicators!H186&lt;Parameters!H$5, "Y", "N"), "")</f>
        <v/>
      </c>
      <c r="BB186" s="71" t="str">
        <f>IF(Indicators!I186&lt;&gt;"", IF(Indicators!I186&lt;Parameters!I$5, "Y", "N"), "")</f>
        <v/>
      </c>
      <c r="BC186" s="71" t="str">
        <f>IF(Indicators!J186&lt;&gt;"", IF(Indicators!J186&lt;Parameters!J$5, "Y", "N"), "")</f>
        <v/>
      </c>
      <c r="BD186" s="71" t="str">
        <f>IF(Indicators!K186&lt;&gt;"", IF(Indicators!K186&lt;Parameters!K$5, "Y", "N"), "")</f>
        <v/>
      </c>
      <c r="BE186" s="71" t="str">
        <f>IF(Indicators!L186&lt;&gt;"", IF(Indicators!L186&lt;Parameters!L$5, "Y", "N"), "")</f>
        <v/>
      </c>
      <c r="BF186" s="71" t="str">
        <f>IF(Indicators!M186&lt;&gt;"", IF(Indicators!M186&lt;Parameters!M$5, "Y", "N"), "")</f>
        <v>Y</v>
      </c>
      <c r="BG186" s="29" t="str">
        <f>IF(Indicators!Q186&lt;&gt;"", IF(Indicators!Q186&lt;Parameters!H$6, "Y", "N"), "")</f>
        <v/>
      </c>
      <c r="BH186" s="29">
        <f t="shared" si="92"/>
        <v>1</v>
      </c>
      <c r="BI186" s="47" t="str">
        <f>IF(K186="No",IF(BH186&gt;=Parameters!C$12, "Y", "N"), "")</f>
        <v>N</v>
      </c>
      <c r="BK186" s="78" t="str">
        <f>IF(AND($BI186="Y", Indicators!O186&lt;&gt;""), _xlfn.PERCENTRANK.EXC(Indicators!O$2:O$210, Indicators!O186)*100, "")</f>
        <v/>
      </c>
      <c r="BL186" s="78" t="str">
        <f>IF(AND($BI186="Y", Indicators!P186&lt;&gt;""), _xlfn.PERCENTRANK.EXC(Indicators!P$2:P$210, Indicators!P186)*100, "")</f>
        <v/>
      </c>
      <c r="BM186" s="78" t="str">
        <f>IF(AND($BI186="Y", Indicators!Q186&lt;&gt;""), _xlfn.PERCENTRANK.EXC(Indicators!Q$2:Q$210, Indicators!Q186)*100, "")</f>
        <v/>
      </c>
      <c r="BN186" s="78" t="str">
        <f>IF(AND($BI186="Y", Indicators!R186&lt;&gt;""), _xlfn.PERCENTRANK.EXC(Indicators!R$2:R$210, Indicators!R186)*100, "")</f>
        <v/>
      </c>
      <c r="BO186" s="78" t="str">
        <f>IF(AND($BI186="Y", Indicators!S186&lt;&gt;""), _xlfn.PERCENTRANK.EXC(Indicators!S$2:S$210, Indicators!S186)*100, "")</f>
        <v/>
      </c>
      <c r="BP186" s="78" t="str">
        <f>IF(AND($BI186="Y", Indicators!T186&lt;&gt;""), _xlfn.PERCENTRANK.EXC(Indicators!T$2:T$210, Indicators!T186)*100, "")</f>
        <v/>
      </c>
      <c r="BQ186" s="78" t="str">
        <f>IF(AND($BI186="Y", Indicators!U186&lt;&gt;""), _xlfn.PERCENTRANK.EXC(Indicators!U$2:U$210, Indicators!U186)*100, "")</f>
        <v/>
      </c>
      <c r="BR186" s="78" t="str">
        <f>IF(AND($BI186="Y", Indicators!V186&lt;&gt;""), _xlfn.PERCENTRANK.EXC(Indicators!V$2:V$210, Indicators!V186)*100, "")</f>
        <v/>
      </c>
      <c r="BS186" s="81" t="str">
        <f t="shared" si="93"/>
        <v/>
      </c>
      <c r="BT186" s="84" t="str">
        <f>IF(BI186="Y", IF(BS186&gt;=Parameters!C$13, "Y", "N"), "")</f>
        <v/>
      </c>
      <c r="BU186" s="29"/>
      <c r="BV186" s="33" t="str">
        <f>IF(BT186="Y", Indicators!X186, "")</f>
        <v/>
      </c>
      <c r="BW186" s="47" t="str">
        <f>IF(BV186&lt;&gt;"", IF(BV186&gt;Parameters!C$14,"Y", "N"), "")</f>
        <v/>
      </c>
      <c r="BY186" s="72" t="str">
        <f>IF(Indicators!F186&lt;&gt;"", IF(Indicators!F186&lt;Parameters!F$18, "Y", "N"), "")</f>
        <v>N</v>
      </c>
      <c r="BZ186" s="72" t="str">
        <f>IF(Indicators!G186&lt;&gt;"", IF(Indicators!G186&lt;Parameters!G$18, "Y", "N"), "")</f>
        <v>N</v>
      </c>
      <c r="CA186" s="72" t="str">
        <f>IF(Indicators!H186&lt;&gt;"", IF(Indicators!H186&lt;Parameters!H$18, "Y", "N"), "")</f>
        <v/>
      </c>
      <c r="CB186" s="72" t="str">
        <f>IF(Indicators!I186&lt;&gt;"", IF(Indicators!I186&lt;Parameters!I$18, "Y", "N"), "")</f>
        <v/>
      </c>
      <c r="CC186" s="72" t="str">
        <f>IF(Indicators!J186&lt;&gt;"", IF(Indicators!J186&lt;Parameters!J$18, "Y", "N"), "")</f>
        <v/>
      </c>
      <c r="CD186" s="72" t="str">
        <f>IF(Indicators!K186&lt;&gt;"", IF(Indicators!K186&lt;Parameters!K$18, "Y", "N"), "")</f>
        <v/>
      </c>
      <c r="CE186" s="72" t="str">
        <f>IF(Indicators!L186&lt;&gt;"", IF(Indicators!L186&lt;Parameters!L$18, "Y", "N"), "")</f>
        <v/>
      </c>
      <c r="CF186" s="72" t="str">
        <f>IF(Indicators!M186&lt;&gt;"", IF(Indicators!M186&lt;Parameters!M$18, "Y", "N"), "")</f>
        <v>Y</v>
      </c>
      <c r="CG186" s="29" t="str">
        <f>IF(Indicators!Q186&lt;&gt;"", IF(Indicators!Q186&lt;Parameters!H$19, "Y", "N"), "")</f>
        <v/>
      </c>
      <c r="CH186" s="29">
        <f t="shared" si="94"/>
        <v>1</v>
      </c>
      <c r="CI186" s="47" t="str">
        <f>IF(AND(K186="No",R186="No"),IF(CH186&gt;=Parameters!C$18, "Y", "N"), "")</f>
        <v>N</v>
      </c>
      <c r="CJ186" s="29"/>
      <c r="CK186" s="29" t="str">
        <f>IF(AND($CI186="Y", Indicators!O186&lt;&gt;""), IF(Indicators!O186&lt;Parameters!F$20, "Y", "N"),"")</f>
        <v/>
      </c>
      <c r="CL186" s="29" t="str">
        <f>IF(AND($CI186="Y", Indicators!P186&lt;&gt;""), IF(Indicators!P186&lt;Parameters!G$20, "Y", "N"),"")</f>
        <v/>
      </c>
      <c r="CM186" s="29" t="str">
        <f>IF(AND($CI186="Y", Indicators!Q186&lt;&gt;""), IF(Indicators!Q186&lt;Parameters!H$20, "Y", "N"),"")</f>
        <v/>
      </c>
      <c r="CN186" s="29" t="str">
        <f>IF(AND($CI186="Y", Indicators!R186&lt;&gt;""), IF(Indicators!R186&lt;Parameters!I$20, "Y", "N"),"")</f>
        <v/>
      </c>
      <c r="CO186" s="29" t="str">
        <f>IF(AND($CI186="Y", Indicators!S186&lt;&gt;""), IF(Indicators!S186&lt;Parameters!J$20, "Y", "N"),"")</f>
        <v/>
      </c>
      <c r="CP186" s="29" t="str">
        <f>IF(AND($CI186="Y", Indicators!T186&lt;&gt;""), IF(Indicators!T186&lt;Parameters!K$20, "Y", "N"),"")</f>
        <v/>
      </c>
      <c r="CQ186" s="29" t="str">
        <f>IF(AND($CI186="Y", Indicators!U186&lt;&gt;""), IF(Indicators!U186&lt;Parameters!L$20, "Y", "N"),"")</f>
        <v/>
      </c>
      <c r="CR186" s="29" t="str">
        <f>IF(AND($CI186="Y", Indicators!V186&lt;&gt;""), IF(Indicators!V186&lt;Parameters!M$20, "Y", "N"),"")</f>
        <v/>
      </c>
      <c r="CS186" s="81" t="str">
        <f t="shared" si="95"/>
        <v/>
      </c>
      <c r="CT186" s="84" t="str">
        <f>IF(CI186="Y", IF(CS186&gt;=Parameters!C$19, "Y", "N"), "")</f>
        <v/>
      </c>
      <c r="CU186" s="29" t="str">
        <f>IF($H186="Yes",#REF!, "")</f>
        <v/>
      </c>
      <c r="CV186" s="78" t="str">
        <f>IF(CT186="Y", Indicators!X186, "")</f>
        <v/>
      </c>
      <c r="CW186" s="34" t="str">
        <f>IF(CV186&lt;&gt;"",IF(CV186&gt;Parameters!C205,"Y","N"), "")</f>
        <v/>
      </c>
      <c r="CY186" s="33" t="str">
        <f>IF($K186="Yes", IF(Indicators!F186&lt;&gt;"", Indicators!F186, ""), "")</f>
        <v/>
      </c>
      <c r="CZ186" s="33" t="str">
        <f>IF($K186="Yes", IF(Indicators!G186&lt;&gt;"", Indicators!G186, ""), "")</f>
        <v/>
      </c>
      <c r="DA186" s="33" t="str">
        <f>IF($K186="Yes", IF(Indicators!H186&lt;&gt;"", Indicators!H186, ""), "")</f>
        <v/>
      </c>
      <c r="DB186" s="33" t="str">
        <f>IF($K186="Yes", IF(Indicators!I186&lt;&gt;"", Indicators!I186, ""), "")</f>
        <v/>
      </c>
      <c r="DC186" s="33" t="str">
        <f>IF($K186="Yes", IF(Indicators!J186&lt;&gt;"", Indicators!J186, ""), "")</f>
        <v/>
      </c>
      <c r="DD186" s="33" t="str">
        <f>IF($K186="Yes", IF(Indicators!K186&lt;&gt;"", Indicators!K186, ""), "")</f>
        <v/>
      </c>
      <c r="DE186" s="33" t="str">
        <f>IF($K186="Yes", IF(Indicators!L186&lt;&gt;"", Indicators!L186, ""), "")</f>
        <v/>
      </c>
      <c r="DF186" s="33" t="str">
        <f>IF($K186="Yes", IF(Indicators!M186&lt;&gt;"", Indicators!M186, ""), "")</f>
        <v/>
      </c>
      <c r="DH186" s="33" t="str">
        <f>IF($K186="Yes", IF(Indicators!W186&lt;&gt;"", Indicators!W186, ""), "")</f>
        <v/>
      </c>
      <c r="DJ186" s="33" t="str">
        <f>IF($K186="Yes", IF(Indicators!O186&lt;&gt;"", Indicators!O186, ""), "")</f>
        <v/>
      </c>
      <c r="DK186" s="33" t="str">
        <f>IF($K186="Yes", IF(Indicators!P186&lt;&gt;"", Indicators!P186, ""), "")</f>
        <v/>
      </c>
      <c r="DL186" s="33" t="str">
        <f>IF($K186="Yes", IF(Indicators!Q186&lt;&gt;"", Indicators!Q186, ""), "")</f>
        <v/>
      </c>
      <c r="DM186" s="33" t="str">
        <f>IF($K186="Yes", IF(Indicators!R186&lt;&gt;"", Indicators!R186, ""), "")</f>
        <v/>
      </c>
      <c r="DN186" s="33" t="str">
        <f>IF($K186="Yes", IF(Indicators!S186&lt;&gt;"", Indicators!S186, ""), "")</f>
        <v/>
      </c>
      <c r="DO186" s="33" t="str">
        <f>IF($K186="Yes", IF(Indicators!T186&lt;&gt;"", Indicators!T186, ""), "")</f>
        <v/>
      </c>
      <c r="DP186" s="33" t="str">
        <f>IF($K186="Yes", IF(Indicators!U186&lt;&gt;"", Indicators!U186, ""), "")</f>
        <v/>
      </c>
      <c r="DQ186" s="33" t="str">
        <f>IF($K186="Yes", IF(Indicators!V186&lt;&gt;"", Indicators!V186, ""), "")</f>
        <v/>
      </c>
      <c r="DS186" s="29" t="str">
        <f>IF($K186="Yes", IF(Indicators!X186&lt;&gt;"", Indicators!X186, ""), "")</f>
        <v/>
      </c>
    </row>
    <row r="187" spans="1:123" x14ac:dyDescent="0.25">
      <c r="A187" s="56" t="str">
        <f>Indicators!A187</f>
        <v>District1040</v>
      </c>
      <c r="B187" s="56" t="str">
        <f>Indicators!B187</f>
        <v>School 6</v>
      </c>
      <c r="C187" s="57" t="str">
        <f>Indicators!D187</f>
        <v>No</v>
      </c>
      <c r="D187" s="64" t="str">
        <f>IF(AK187="Y", IF(Parameters!B$5="Percentile", Identification!AJ187,Identification!AI187), "")</f>
        <v/>
      </c>
      <c r="E187" s="64" t="str">
        <f>IF(AN187="Y", IF(Parameters!B$6="Percentile", AM187, AL187), "")</f>
        <v/>
      </c>
      <c r="F187" s="57" t="str">
        <f t="shared" si="64"/>
        <v/>
      </c>
      <c r="G187" s="64" t="str">
        <f>IF(AND(F187="Y", AS187="Y"), IF(Parameters!B$7="Percentile", AR187,AQ187), "")</f>
        <v/>
      </c>
      <c r="H187" s="57" t="str">
        <f t="shared" si="65"/>
        <v/>
      </c>
      <c r="I187" s="64" t="str">
        <f>IF(AND(H187="Y", AW187="Y"), IF(Parameters!B$7="Percentile", AV187,AU187), "")</f>
        <v/>
      </c>
      <c r="J187" s="65" t="str">
        <f t="shared" si="66"/>
        <v/>
      </c>
      <c r="K187" s="57" t="str">
        <f t="shared" si="67"/>
        <v>No</v>
      </c>
      <c r="L187" s="87">
        <f t="shared" si="68"/>
        <v>4</v>
      </c>
      <c r="M187" s="57" t="str">
        <f>Identification!BI187</f>
        <v>Y</v>
      </c>
      <c r="N187" s="87" t="str">
        <f t="shared" si="69"/>
        <v/>
      </c>
      <c r="O187" s="88" t="str">
        <f t="shared" si="70"/>
        <v>N</v>
      </c>
      <c r="P187" s="57" t="str">
        <f t="shared" si="71"/>
        <v/>
      </c>
      <c r="Q187" s="57" t="str">
        <f t="shared" si="72"/>
        <v/>
      </c>
      <c r="R187" s="57" t="str">
        <f t="shared" si="73"/>
        <v>No</v>
      </c>
      <c r="S187" s="57" t="str">
        <f t="shared" si="74"/>
        <v/>
      </c>
      <c r="T187" s="57" t="str">
        <f t="shared" si="75"/>
        <v>N</v>
      </c>
      <c r="U187" s="57" t="str">
        <f t="shared" si="76"/>
        <v/>
      </c>
      <c r="V187" s="88" t="str">
        <f t="shared" si="77"/>
        <v/>
      </c>
      <c r="W187" s="57" t="str">
        <f t="shared" si="78"/>
        <v/>
      </c>
      <c r="X187" s="91" t="str">
        <f t="shared" si="79"/>
        <v/>
      </c>
      <c r="Y187" s="58" t="str">
        <f t="shared" si="80"/>
        <v>No</v>
      </c>
      <c r="AA187" s="29" t="str">
        <f t="shared" si="81"/>
        <v/>
      </c>
      <c r="AB187" s="29" t="str">
        <f t="shared" si="82"/>
        <v/>
      </c>
      <c r="AC187" s="29" t="str">
        <f t="shared" si="83"/>
        <v/>
      </c>
      <c r="AE187" s="29" t="str">
        <f t="shared" si="84"/>
        <v>No</v>
      </c>
      <c r="AF187" s="29" t="str">
        <f t="shared" si="85"/>
        <v>No</v>
      </c>
      <c r="AG187" s="29" t="str">
        <f t="shared" si="86"/>
        <v>No</v>
      </c>
      <c r="AI187" s="33" t="str">
        <f>IF(C187="Yes",IF(Indicators!E187&lt;&gt;"", Indicators!E187,""),"")</f>
        <v/>
      </c>
      <c r="AJ187" s="33" t="str">
        <f t="shared" si="87"/>
        <v/>
      </c>
      <c r="AK187" s="62" t="str">
        <f>IF(Parameters!B$5="Percentile", IF(AJ187&lt;Parameters!C$5, "Y", "N"), IF(AI187&lt;Parameters!C$5, "Y", "N"))</f>
        <v>N</v>
      </c>
      <c r="AL187" s="33" t="str">
        <f>IF(C187="Yes", IF(Indicators!W187&lt;&gt;"", Indicators!W187, ""),"")</f>
        <v/>
      </c>
      <c r="AM187" s="33" t="str">
        <f t="shared" si="88"/>
        <v/>
      </c>
      <c r="AN187" s="33" t="str">
        <f>IF(AL187&lt;&gt;"", IF(Parameters!B$6="Percentile", IF(AM187&lt;Parameters!C$6, "Y", "N"), IF(AL187&lt;Parameters!C$6, "Y", "N")),"")</f>
        <v/>
      </c>
      <c r="AO187" s="47" t="str">
        <f t="shared" si="89"/>
        <v>N</v>
      </c>
      <c r="AQ187" s="33" t="str">
        <f>IF(C187="Yes", IF(Indicators!N187&lt;&gt;"", Indicators!N187,""),"")</f>
        <v/>
      </c>
      <c r="AR187" s="33" t="str">
        <f t="shared" si="90"/>
        <v/>
      </c>
      <c r="AS187" s="48" t="str">
        <f>IF(Parameters!B$7="Percentile", IF(AR187&lt;Parameters!C$7, "Y", "N"), IF(AQ187&lt;Parameters!C$7, "Y", "N"))</f>
        <v>N</v>
      </c>
      <c r="AU187" s="33" t="str">
        <f>IF(C187="Yes", IF(Indicators!X187&lt;&gt;"", Indicators!X187,""),"")</f>
        <v/>
      </c>
      <c r="AV187" s="33" t="str">
        <f t="shared" si="91"/>
        <v/>
      </c>
      <c r="AW187" s="48" t="str">
        <f>IF(Parameters!B$8="Percentile", IF(AV187&lt;Parameters!C$8, "Y", "N"), IF(AU187&gt;Parameters!C$8, "Y", "N"))</f>
        <v>N</v>
      </c>
      <c r="AY187" s="71" t="str">
        <f>IF(Indicators!F187&lt;&gt;"", IF(Indicators!F187&lt;Parameters!F$5, "Y", "N"), "")</f>
        <v>Y</v>
      </c>
      <c r="AZ187" s="71" t="str">
        <f>IF(Indicators!G187&lt;&gt;"", IF(Indicators!G187&lt;Parameters!G$5, "Y", "N"), "")</f>
        <v>Y</v>
      </c>
      <c r="BA187" s="71" t="str">
        <f>IF(Indicators!H187&lt;&gt;"", IF(Indicators!H187&lt;Parameters!H$5, "Y", "N"), "")</f>
        <v>N</v>
      </c>
      <c r="BB187" s="71" t="str">
        <f>IF(Indicators!I187&lt;&gt;"", IF(Indicators!I187&lt;Parameters!I$5, "Y", "N"), "")</f>
        <v/>
      </c>
      <c r="BC187" s="71" t="str">
        <f>IF(Indicators!J187&lt;&gt;"", IF(Indicators!J187&lt;Parameters!J$5, "Y", "N"), "")</f>
        <v>Y</v>
      </c>
      <c r="BD187" s="71" t="str">
        <f>IF(Indicators!K187&lt;&gt;"", IF(Indicators!K187&lt;Parameters!K$5, "Y", "N"), "")</f>
        <v>N</v>
      </c>
      <c r="BE187" s="71" t="str">
        <f>IF(Indicators!L187&lt;&gt;"", IF(Indicators!L187&lt;Parameters!L$5, "Y", "N"), "")</f>
        <v>Y</v>
      </c>
      <c r="BF187" s="71" t="str">
        <f>IF(Indicators!M187&lt;&gt;"", IF(Indicators!M187&lt;Parameters!M$5, "Y", "N"), "")</f>
        <v>N</v>
      </c>
      <c r="BG187" s="29" t="str">
        <f>IF(Indicators!Q187&lt;&gt;"", IF(Indicators!Q187&lt;Parameters!H$6, "Y", "N"), "")</f>
        <v/>
      </c>
      <c r="BH187" s="29">
        <f t="shared" si="92"/>
        <v>4</v>
      </c>
      <c r="BI187" s="47" t="str">
        <f>IF(K187="No",IF(BH187&gt;=Parameters!C$12, "Y", "N"), "")</f>
        <v>Y</v>
      </c>
      <c r="BK187" s="78">
        <f>IF(AND($BI187="Y", Indicators!O187&lt;&gt;""), _xlfn.PERCENTRANK.EXC(Indicators!O$2:O$210, Indicators!O187)*100, "")</f>
        <v>70.3</v>
      </c>
      <c r="BL187" s="78">
        <f>IF(AND($BI187="Y", Indicators!P187&lt;&gt;""), _xlfn.PERCENTRANK.EXC(Indicators!P$2:P$210, Indicators!P187)*100, "")</f>
        <v>88.5</v>
      </c>
      <c r="BM187" s="78" t="str">
        <f>IF(AND($BI187="Y", Indicators!Q187&lt;&gt;""), _xlfn.PERCENTRANK.EXC(Indicators!Q$2:Q$210, Indicators!Q187)*100, "")</f>
        <v/>
      </c>
      <c r="BN187" s="78" t="str">
        <f>IF(AND($BI187="Y", Indicators!R187&lt;&gt;""), _xlfn.PERCENTRANK.EXC(Indicators!R$2:R$210, Indicators!R187)*100, "")</f>
        <v/>
      </c>
      <c r="BO187" s="78" t="str">
        <f>IF(AND($BI187="Y", Indicators!S187&lt;&gt;""), _xlfn.PERCENTRANK.EXC(Indicators!S$2:S$210, Indicators!S187)*100, "")</f>
        <v/>
      </c>
      <c r="BP187" s="78" t="str">
        <f>IF(AND($BI187="Y", Indicators!T187&lt;&gt;""), _xlfn.PERCENTRANK.EXC(Indicators!T$2:T$210, Indicators!T187)*100, "")</f>
        <v/>
      </c>
      <c r="BQ187" s="78" t="str">
        <f>IF(AND($BI187="Y", Indicators!U187&lt;&gt;""), _xlfn.PERCENTRANK.EXC(Indicators!U$2:U$210, Indicators!U187)*100, "")</f>
        <v/>
      </c>
      <c r="BR187" s="78">
        <f>IF(AND($BI187="Y", Indicators!V187&lt;&gt;""), _xlfn.PERCENTRANK.EXC(Indicators!V$2:V$210, Indicators!V187)*100, "")</f>
        <v>89.5</v>
      </c>
      <c r="BS187" s="81">
        <f t="shared" si="93"/>
        <v>0</v>
      </c>
      <c r="BT187" s="84" t="str">
        <f>IF(BI187="Y", IF(BS187&gt;=Parameters!C$13, "Y", "N"), "")</f>
        <v>N</v>
      </c>
      <c r="BU187" s="29"/>
      <c r="BV187" s="33" t="str">
        <f>IF(BT187="Y", Indicators!X187, "")</f>
        <v/>
      </c>
      <c r="BW187" s="47" t="str">
        <f>IF(BV187&lt;&gt;"", IF(BV187&gt;Parameters!C$14,"Y", "N"), "")</f>
        <v/>
      </c>
      <c r="BY187" s="72" t="str">
        <f>IF(Indicators!F187&lt;&gt;"", IF(Indicators!F187&lt;Parameters!F$18, "Y", "N"), "")</f>
        <v>N</v>
      </c>
      <c r="BZ187" s="72" t="str">
        <f>IF(Indicators!G187&lt;&gt;"", IF(Indicators!G187&lt;Parameters!G$18, "Y", "N"), "")</f>
        <v>N</v>
      </c>
      <c r="CA187" s="72" t="str">
        <f>IF(Indicators!H187&lt;&gt;"", IF(Indicators!H187&lt;Parameters!H$18, "Y", "N"), "")</f>
        <v>N</v>
      </c>
      <c r="CB187" s="72" t="str">
        <f>IF(Indicators!I187&lt;&gt;"", IF(Indicators!I187&lt;Parameters!I$18, "Y", "N"), "")</f>
        <v/>
      </c>
      <c r="CC187" s="72" t="str">
        <f>IF(Indicators!J187&lt;&gt;"", IF(Indicators!J187&lt;Parameters!J$18, "Y", "N"), "")</f>
        <v>N</v>
      </c>
      <c r="CD187" s="72" t="str">
        <f>IF(Indicators!K187&lt;&gt;"", IF(Indicators!K187&lt;Parameters!K$18, "Y", "N"), "")</f>
        <v>N</v>
      </c>
      <c r="CE187" s="72" t="str">
        <f>IF(Indicators!L187&lt;&gt;"", IF(Indicators!L187&lt;Parameters!L$18, "Y", "N"), "")</f>
        <v>Y</v>
      </c>
      <c r="CF187" s="72" t="str">
        <f>IF(Indicators!M187&lt;&gt;"", IF(Indicators!M187&lt;Parameters!M$18, "Y", "N"), "")</f>
        <v>N</v>
      </c>
      <c r="CG187" s="29" t="str">
        <f>IF(Indicators!Q187&lt;&gt;"", IF(Indicators!Q187&lt;Parameters!H$19, "Y", "N"), "")</f>
        <v/>
      </c>
      <c r="CH187" s="29">
        <f t="shared" si="94"/>
        <v>1</v>
      </c>
      <c r="CI187" s="47" t="str">
        <f>IF(AND(K187="No",R187="No"),IF(CH187&gt;=Parameters!C$18, "Y", "N"), "")</f>
        <v>N</v>
      </c>
      <c r="CJ187" s="29"/>
      <c r="CK187" s="29" t="str">
        <f>IF(AND($CI187="Y", Indicators!O187&lt;&gt;""), IF(Indicators!O187&lt;Parameters!F$20, "Y", "N"),"")</f>
        <v/>
      </c>
      <c r="CL187" s="29" t="str">
        <f>IF(AND($CI187="Y", Indicators!P187&lt;&gt;""), IF(Indicators!P187&lt;Parameters!G$20, "Y", "N"),"")</f>
        <v/>
      </c>
      <c r="CM187" s="29" t="str">
        <f>IF(AND($CI187="Y", Indicators!Q187&lt;&gt;""), IF(Indicators!Q187&lt;Parameters!H$20, "Y", "N"),"")</f>
        <v/>
      </c>
      <c r="CN187" s="29" t="str">
        <f>IF(AND($CI187="Y", Indicators!R187&lt;&gt;""), IF(Indicators!R187&lt;Parameters!I$20, "Y", "N"),"")</f>
        <v/>
      </c>
      <c r="CO187" s="29" t="str">
        <f>IF(AND($CI187="Y", Indicators!S187&lt;&gt;""), IF(Indicators!S187&lt;Parameters!J$20, "Y", "N"),"")</f>
        <v/>
      </c>
      <c r="CP187" s="29" t="str">
        <f>IF(AND($CI187="Y", Indicators!T187&lt;&gt;""), IF(Indicators!T187&lt;Parameters!K$20, "Y", "N"),"")</f>
        <v/>
      </c>
      <c r="CQ187" s="29" t="str">
        <f>IF(AND($CI187="Y", Indicators!U187&lt;&gt;""), IF(Indicators!U187&lt;Parameters!L$20, "Y", "N"),"")</f>
        <v/>
      </c>
      <c r="CR187" s="29" t="str">
        <f>IF(AND($CI187="Y", Indicators!V187&lt;&gt;""), IF(Indicators!V187&lt;Parameters!M$20, "Y", "N"),"")</f>
        <v/>
      </c>
      <c r="CS187" s="81" t="str">
        <f t="shared" si="95"/>
        <v/>
      </c>
      <c r="CT187" s="84" t="str">
        <f>IF(CI187="Y", IF(CS187&gt;=Parameters!C$19, "Y", "N"), "")</f>
        <v/>
      </c>
      <c r="CU187" s="29" t="str">
        <f>IF($H187="Yes",#REF!, "")</f>
        <v/>
      </c>
      <c r="CV187" s="78" t="str">
        <f>IF(CT187="Y", Indicators!X187, "")</f>
        <v/>
      </c>
      <c r="CW187" s="34" t="str">
        <f>IF(CV187&lt;&gt;"",IF(CV187&gt;Parameters!C206,"Y","N"), "")</f>
        <v/>
      </c>
      <c r="CY187" s="33" t="str">
        <f>IF($K187="Yes", IF(Indicators!F187&lt;&gt;"", Indicators!F187, ""), "")</f>
        <v/>
      </c>
      <c r="CZ187" s="33" t="str">
        <f>IF($K187="Yes", IF(Indicators!G187&lt;&gt;"", Indicators!G187, ""), "")</f>
        <v/>
      </c>
      <c r="DA187" s="33" t="str">
        <f>IF($K187="Yes", IF(Indicators!H187&lt;&gt;"", Indicators!H187, ""), "")</f>
        <v/>
      </c>
      <c r="DB187" s="33" t="str">
        <f>IF($K187="Yes", IF(Indicators!I187&lt;&gt;"", Indicators!I187, ""), "")</f>
        <v/>
      </c>
      <c r="DC187" s="33" t="str">
        <f>IF($K187="Yes", IF(Indicators!J187&lt;&gt;"", Indicators!J187, ""), "")</f>
        <v/>
      </c>
      <c r="DD187" s="33" t="str">
        <f>IF($K187="Yes", IF(Indicators!K187&lt;&gt;"", Indicators!K187, ""), "")</f>
        <v/>
      </c>
      <c r="DE187" s="33" t="str">
        <f>IF($K187="Yes", IF(Indicators!L187&lt;&gt;"", Indicators!L187, ""), "")</f>
        <v/>
      </c>
      <c r="DF187" s="33" t="str">
        <f>IF($K187="Yes", IF(Indicators!M187&lt;&gt;"", Indicators!M187, ""), "")</f>
        <v/>
      </c>
      <c r="DH187" s="33" t="str">
        <f>IF($K187="Yes", IF(Indicators!W187&lt;&gt;"", Indicators!W187, ""), "")</f>
        <v/>
      </c>
      <c r="DJ187" s="33" t="str">
        <f>IF($K187="Yes", IF(Indicators!O187&lt;&gt;"", Indicators!O187, ""), "")</f>
        <v/>
      </c>
      <c r="DK187" s="33" t="str">
        <f>IF($K187="Yes", IF(Indicators!P187&lt;&gt;"", Indicators!P187, ""), "")</f>
        <v/>
      </c>
      <c r="DL187" s="33" t="str">
        <f>IF($K187="Yes", IF(Indicators!Q187&lt;&gt;"", Indicators!Q187, ""), "")</f>
        <v/>
      </c>
      <c r="DM187" s="33" t="str">
        <f>IF($K187="Yes", IF(Indicators!R187&lt;&gt;"", Indicators!R187, ""), "")</f>
        <v/>
      </c>
      <c r="DN187" s="33" t="str">
        <f>IF($K187="Yes", IF(Indicators!S187&lt;&gt;"", Indicators!S187, ""), "")</f>
        <v/>
      </c>
      <c r="DO187" s="33" t="str">
        <f>IF($K187="Yes", IF(Indicators!T187&lt;&gt;"", Indicators!T187, ""), "")</f>
        <v/>
      </c>
      <c r="DP187" s="33" t="str">
        <f>IF($K187="Yes", IF(Indicators!U187&lt;&gt;"", Indicators!U187, ""), "")</f>
        <v/>
      </c>
      <c r="DQ187" s="33" t="str">
        <f>IF($K187="Yes", IF(Indicators!V187&lt;&gt;"", Indicators!V187, ""), "")</f>
        <v/>
      </c>
      <c r="DS187" s="29" t="str">
        <f>IF($K187="Yes", IF(Indicators!X187&lt;&gt;"", Indicators!X187, ""), "")</f>
        <v/>
      </c>
    </row>
    <row r="188" spans="1:123" x14ac:dyDescent="0.25">
      <c r="A188" s="56" t="str">
        <f>Indicators!A188</f>
        <v>District1040</v>
      </c>
      <c r="B188" s="56" t="str">
        <f>Indicators!B188</f>
        <v>School 7</v>
      </c>
      <c r="C188" s="57" t="str">
        <f>Indicators!D188</f>
        <v>Yes</v>
      </c>
      <c r="D188" s="64">
        <f>IF(AK188="Y", IF(Parameters!B$5="Percentile", Identification!AJ188,Identification!AI188), "")</f>
        <v>32.038834999999999</v>
      </c>
      <c r="E188" s="64" t="str">
        <f>IF(AN188="Y", IF(Parameters!B$6="Percentile", AM188, AL188), "")</f>
        <v/>
      </c>
      <c r="F188" s="57" t="str">
        <f t="shared" si="64"/>
        <v>Y</v>
      </c>
      <c r="G188" s="64">
        <f>IF(AND(F188="Y", AS188="Y"), IF(Parameters!B$7="Percentile", AR188,AQ188), "")</f>
        <v>8.9</v>
      </c>
      <c r="H188" s="57" t="str">
        <f t="shared" si="65"/>
        <v>Y</v>
      </c>
      <c r="I188" s="64" t="str">
        <f>IF(AND(H188="Y", AW188="Y"), IF(Parameters!B$7="Percentile", AV188,AU188), "")</f>
        <v/>
      </c>
      <c r="J188" s="65" t="str">
        <f t="shared" si="66"/>
        <v>N</v>
      </c>
      <c r="K188" s="57" t="str">
        <f t="shared" si="67"/>
        <v>No</v>
      </c>
      <c r="L188" s="87">
        <f t="shared" si="68"/>
        <v>5</v>
      </c>
      <c r="M188" s="57" t="str">
        <f>Identification!BI188</f>
        <v>Y</v>
      </c>
      <c r="N188" s="87">
        <f t="shared" si="69"/>
        <v>3</v>
      </c>
      <c r="O188" s="88" t="str">
        <f t="shared" si="70"/>
        <v>Y</v>
      </c>
      <c r="P188" s="57">
        <f t="shared" si="71"/>
        <v>15.93</v>
      </c>
      <c r="Q188" s="57" t="str">
        <f t="shared" si="72"/>
        <v>Y</v>
      </c>
      <c r="R188" s="57" t="str">
        <f t="shared" si="73"/>
        <v>Yes</v>
      </c>
      <c r="S188" s="57" t="str">
        <f t="shared" si="74"/>
        <v/>
      </c>
      <c r="T188" s="57" t="str">
        <f t="shared" si="75"/>
        <v/>
      </c>
      <c r="U188" s="57" t="str">
        <f t="shared" si="76"/>
        <v/>
      </c>
      <c r="V188" s="88" t="str">
        <f t="shared" si="77"/>
        <v/>
      </c>
      <c r="W188" s="57" t="str">
        <f t="shared" si="78"/>
        <v/>
      </c>
      <c r="X188" s="91" t="str">
        <f t="shared" si="79"/>
        <v/>
      </c>
      <c r="Y188" s="58" t="str">
        <f t="shared" si="80"/>
        <v>No</v>
      </c>
      <c r="AA188" s="29" t="str">
        <f t="shared" si="81"/>
        <v>No</v>
      </c>
      <c r="AB188" s="29" t="str">
        <f t="shared" si="82"/>
        <v>Yes</v>
      </c>
      <c r="AC188" s="29" t="str">
        <f t="shared" si="83"/>
        <v>No</v>
      </c>
      <c r="AE188" s="29" t="str">
        <f t="shared" si="84"/>
        <v/>
      </c>
      <c r="AF188" s="29" t="str">
        <f t="shared" si="85"/>
        <v/>
      </c>
      <c r="AG188" s="29" t="str">
        <f t="shared" si="86"/>
        <v/>
      </c>
      <c r="AI188" s="33">
        <f>IF(C188="Yes",IF(Indicators!E188&lt;&gt;"", Indicators!E188,""),"")</f>
        <v>32.038834999999999</v>
      </c>
      <c r="AJ188" s="33">
        <f t="shared" si="87"/>
        <v>17</v>
      </c>
      <c r="AK188" s="62" t="str">
        <f>IF(Parameters!B$5="Percentile", IF(AJ188&lt;Parameters!C$5, "Y", "N"), IF(AI188&lt;Parameters!C$5, "Y", "N"))</f>
        <v>Y</v>
      </c>
      <c r="AL188" s="33">
        <f>IF(C188="Yes", IF(Indicators!W188&lt;&gt;"", Indicators!W188, ""),"")</f>
        <v>74.599556800000002</v>
      </c>
      <c r="AM188" s="33">
        <f t="shared" si="88"/>
        <v>60</v>
      </c>
      <c r="AN188" s="33" t="str">
        <f>IF(AL188&lt;&gt;"", IF(Parameters!B$6="Percentile", IF(AM188&lt;Parameters!C$6, "Y", "N"), IF(AL188&lt;Parameters!C$6, "Y", "N")),"")</f>
        <v>N</v>
      </c>
      <c r="AO188" s="47" t="str">
        <f t="shared" si="89"/>
        <v>Y</v>
      </c>
      <c r="AQ188" s="33">
        <f>IF(C188="Yes", IF(Indicators!N188&lt;&gt;"", Indicators!N188,""),"")</f>
        <v>90.1234568</v>
      </c>
      <c r="AR188" s="33">
        <f t="shared" si="90"/>
        <v>8.9</v>
      </c>
      <c r="AS188" s="48" t="str">
        <f>IF(Parameters!B$7="Percentile", IF(AR188&lt;Parameters!C$7, "Y", "N"), IF(AQ188&lt;Parameters!C$7, "Y", "N"))</f>
        <v>Y</v>
      </c>
      <c r="AU188" s="33">
        <f>IF(C188="Yes", IF(Indicators!X188&lt;&gt;"", Indicators!X188,""),"")</f>
        <v>15.93</v>
      </c>
      <c r="AV188" s="33">
        <f t="shared" si="91"/>
        <v>39</v>
      </c>
      <c r="AW188" s="48" t="str">
        <f>IF(Parameters!B$8="Percentile", IF(AV188&lt;Parameters!C$8, "Y", "N"), IF(AU188&gt;Parameters!C$8, "Y", "N"))</f>
        <v>N</v>
      </c>
      <c r="AY188" s="71" t="str">
        <f>IF(Indicators!F188&lt;&gt;"", IF(Indicators!F188&lt;Parameters!F$5, "Y", "N"), "")</f>
        <v>Y</v>
      </c>
      <c r="AZ188" s="71" t="str">
        <f>IF(Indicators!G188&lt;&gt;"", IF(Indicators!G188&lt;Parameters!G$5, "Y", "N"), "")</f>
        <v>Y</v>
      </c>
      <c r="BA188" s="71" t="str">
        <f>IF(Indicators!H188&lt;&gt;"", IF(Indicators!H188&lt;Parameters!H$5, "Y", "N"), "")</f>
        <v>N</v>
      </c>
      <c r="BB188" s="71" t="str">
        <f>IF(Indicators!I188&lt;&gt;"", IF(Indicators!I188&lt;Parameters!I$5, "Y", "N"), "")</f>
        <v/>
      </c>
      <c r="BC188" s="71" t="str">
        <f>IF(Indicators!J188&lt;&gt;"", IF(Indicators!J188&lt;Parameters!J$5, "Y", "N"), "")</f>
        <v/>
      </c>
      <c r="BD188" s="71" t="str">
        <f>IF(Indicators!K188&lt;&gt;"", IF(Indicators!K188&lt;Parameters!K$5, "Y", "N"), "")</f>
        <v>Y</v>
      </c>
      <c r="BE188" s="71" t="str">
        <f>IF(Indicators!L188&lt;&gt;"", IF(Indicators!L188&lt;Parameters!L$5, "Y", "N"), "")</f>
        <v>Y</v>
      </c>
      <c r="BF188" s="71" t="str">
        <f>IF(Indicators!M188&lt;&gt;"", IF(Indicators!M188&lt;Parameters!M$5, "Y", "N"), "")</f>
        <v>Y</v>
      </c>
      <c r="BG188" s="29" t="str">
        <f>IF(Indicators!Q188&lt;&gt;"", IF(Indicators!Q188&lt;Parameters!H$6, "Y", "N"), "")</f>
        <v>N</v>
      </c>
      <c r="BH188" s="29">
        <f t="shared" si="92"/>
        <v>5</v>
      </c>
      <c r="BI188" s="47" t="str">
        <f>IF(K188="No",IF(BH188&gt;=Parameters!C$12, "Y", "N"), "")</f>
        <v>Y</v>
      </c>
      <c r="BK188" s="78">
        <f>IF(AND($BI188="Y", Indicators!O188&lt;&gt;""), _xlfn.PERCENTRANK.EXC(Indicators!O$2:O$210, Indicators!O188)*100, "")</f>
        <v>7.8</v>
      </c>
      <c r="BL188" s="78">
        <f>IF(AND($BI188="Y", Indicators!P188&lt;&gt;""), _xlfn.PERCENTRANK.EXC(Indicators!P$2:P$210, Indicators!P188)*100, "")</f>
        <v>8</v>
      </c>
      <c r="BM188" s="78">
        <f>IF(AND($BI188="Y", Indicators!Q188&lt;&gt;""), _xlfn.PERCENTRANK.EXC(Indicators!Q$2:Q$210, Indicators!Q188)*100, "")</f>
        <v>38.800000000000004</v>
      </c>
      <c r="BN188" s="78" t="str">
        <f>IF(AND($BI188="Y", Indicators!R188&lt;&gt;""), _xlfn.PERCENTRANK.EXC(Indicators!R$2:R$210, Indicators!R188)*100, "")</f>
        <v/>
      </c>
      <c r="BO188" s="78" t="str">
        <f>IF(AND($BI188="Y", Indicators!S188&lt;&gt;""), _xlfn.PERCENTRANK.EXC(Indicators!S$2:S$210, Indicators!S188)*100, "")</f>
        <v/>
      </c>
      <c r="BP188" s="78">
        <f>IF(AND($BI188="Y", Indicators!T188&lt;&gt;""), _xlfn.PERCENTRANK.EXC(Indicators!T$2:T$210, Indicators!T188)*100, "")</f>
        <v>61.5</v>
      </c>
      <c r="BQ188" s="78">
        <f>IF(AND($BI188="Y", Indicators!U188&lt;&gt;""), _xlfn.PERCENTRANK.EXC(Indicators!U$2:U$210, Indicators!U188)*100, "")</f>
        <v>28.499999999999996</v>
      </c>
      <c r="BR188" s="78">
        <f>IF(AND($BI188="Y", Indicators!V188&lt;&gt;""), _xlfn.PERCENTRANK.EXC(Indicators!V$2:V$210, Indicators!V188)*100, "")</f>
        <v>13.900000000000002</v>
      </c>
      <c r="BS188" s="81">
        <f t="shared" si="93"/>
        <v>3</v>
      </c>
      <c r="BT188" s="84" t="str">
        <f>IF(BI188="Y", IF(BS188&gt;=Parameters!C$13, "Y", "N"), "")</f>
        <v>Y</v>
      </c>
      <c r="BU188" s="29"/>
      <c r="BV188" s="33">
        <f>IF(BT188="Y", Indicators!X188, "")</f>
        <v>15.93</v>
      </c>
      <c r="BW188" s="47" t="str">
        <f>IF(BV188&lt;&gt;"", IF(BV188&gt;Parameters!C$14,"Y", "N"), "")</f>
        <v>Y</v>
      </c>
      <c r="BY188" s="72" t="str">
        <f>IF(Indicators!F188&lt;&gt;"", IF(Indicators!F188&lt;Parameters!F$18, "Y", "N"), "")</f>
        <v>Y</v>
      </c>
      <c r="BZ188" s="72" t="str">
        <f>IF(Indicators!G188&lt;&gt;"", IF(Indicators!G188&lt;Parameters!G$18, "Y", "N"), "")</f>
        <v>Y</v>
      </c>
      <c r="CA188" s="72" t="str">
        <f>IF(Indicators!H188&lt;&gt;"", IF(Indicators!H188&lt;Parameters!H$18, "Y", "N"), "")</f>
        <v>Y</v>
      </c>
      <c r="CB188" s="72" t="str">
        <f>IF(Indicators!I188&lt;&gt;"", IF(Indicators!I188&lt;Parameters!I$18, "Y", "N"), "")</f>
        <v/>
      </c>
      <c r="CC188" s="72" t="str">
        <f>IF(Indicators!J188&lt;&gt;"", IF(Indicators!J188&lt;Parameters!J$18, "Y", "N"), "")</f>
        <v/>
      </c>
      <c r="CD188" s="72" t="str">
        <f>IF(Indicators!K188&lt;&gt;"", IF(Indicators!K188&lt;Parameters!K$18, "Y", "N"), "")</f>
        <v>N</v>
      </c>
      <c r="CE188" s="72" t="str">
        <f>IF(Indicators!L188&lt;&gt;"", IF(Indicators!L188&lt;Parameters!L$18, "Y", "N"), "")</f>
        <v>Y</v>
      </c>
      <c r="CF188" s="72" t="str">
        <f>IF(Indicators!M188&lt;&gt;"", IF(Indicators!M188&lt;Parameters!M$18, "Y", "N"), "")</f>
        <v>Y</v>
      </c>
      <c r="CG188" s="29" t="str">
        <f>IF(Indicators!Q188&lt;&gt;"", IF(Indicators!Q188&lt;Parameters!H$19, "Y", "N"), "")</f>
        <v>N</v>
      </c>
      <c r="CH188" s="29">
        <f t="shared" si="94"/>
        <v>5</v>
      </c>
      <c r="CI188" s="47" t="str">
        <f>IF(AND(K188="No",R188="No"),IF(CH188&gt;=Parameters!C$18, "Y", "N"), "")</f>
        <v/>
      </c>
      <c r="CJ188" s="29"/>
      <c r="CK188" s="29" t="str">
        <f>IF(AND($CI188="Y", Indicators!O188&lt;&gt;""), IF(Indicators!O188&lt;Parameters!F$20, "Y", "N"),"")</f>
        <v/>
      </c>
      <c r="CL188" s="29" t="str">
        <f>IF(AND($CI188="Y", Indicators!P188&lt;&gt;""), IF(Indicators!P188&lt;Parameters!G$20, "Y", "N"),"")</f>
        <v/>
      </c>
      <c r="CM188" s="29" t="str">
        <f>IF(AND($CI188="Y", Indicators!Q188&lt;&gt;""), IF(Indicators!Q188&lt;Parameters!H$20, "Y", "N"),"")</f>
        <v/>
      </c>
      <c r="CN188" s="29" t="str">
        <f>IF(AND($CI188="Y", Indicators!R188&lt;&gt;""), IF(Indicators!R188&lt;Parameters!I$20, "Y", "N"),"")</f>
        <v/>
      </c>
      <c r="CO188" s="29" t="str">
        <f>IF(AND($CI188="Y", Indicators!S188&lt;&gt;""), IF(Indicators!S188&lt;Parameters!J$20, "Y", "N"),"")</f>
        <v/>
      </c>
      <c r="CP188" s="29" t="str">
        <f>IF(AND($CI188="Y", Indicators!T188&lt;&gt;""), IF(Indicators!T188&lt;Parameters!K$20, "Y", "N"),"")</f>
        <v/>
      </c>
      <c r="CQ188" s="29" t="str">
        <f>IF(AND($CI188="Y", Indicators!U188&lt;&gt;""), IF(Indicators!U188&lt;Parameters!L$20, "Y", "N"),"")</f>
        <v/>
      </c>
      <c r="CR188" s="29" t="str">
        <f>IF(AND($CI188="Y", Indicators!V188&lt;&gt;""), IF(Indicators!V188&lt;Parameters!M$20, "Y", "N"),"")</f>
        <v/>
      </c>
      <c r="CS188" s="81" t="str">
        <f t="shared" si="95"/>
        <v/>
      </c>
      <c r="CT188" s="84" t="str">
        <f>IF(CI188="Y", IF(CS188&gt;=Parameters!C$19, "Y", "N"), "")</f>
        <v/>
      </c>
      <c r="CU188" s="29" t="str">
        <f>IF($H188="Yes",#REF!, "")</f>
        <v/>
      </c>
      <c r="CV188" s="78" t="str">
        <f>IF(CT188="Y", Indicators!X188, "")</f>
        <v/>
      </c>
      <c r="CW188" s="34" t="str">
        <f>IF(CV188&lt;&gt;"",IF(CV188&gt;Parameters!C207,"Y","N"), "")</f>
        <v/>
      </c>
      <c r="CY188" s="33" t="str">
        <f>IF($K188="Yes", IF(Indicators!F188&lt;&gt;"", Indicators!F188, ""), "")</f>
        <v/>
      </c>
      <c r="CZ188" s="33" t="str">
        <f>IF($K188="Yes", IF(Indicators!G188&lt;&gt;"", Indicators!G188, ""), "")</f>
        <v/>
      </c>
      <c r="DA188" s="33" t="str">
        <f>IF($K188="Yes", IF(Indicators!H188&lt;&gt;"", Indicators!H188, ""), "")</f>
        <v/>
      </c>
      <c r="DB188" s="33" t="str">
        <f>IF($K188="Yes", IF(Indicators!I188&lt;&gt;"", Indicators!I188, ""), "")</f>
        <v/>
      </c>
      <c r="DC188" s="33" t="str">
        <f>IF($K188="Yes", IF(Indicators!J188&lt;&gt;"", Indicators!J188, ""), "")</f>
        <v/>
      </c>
      <c r="DD188" s="33" t="str">
        <f>IF($K188="Yes", IF(Indicators!K188&lt;&gt;"", Indicators!K188, ""), "")</f>
        <v/>
      </c>
      <c r="DE188" s="33" t="str">
        <f>IF($K188="Yes", IF(Indicators!L188&lt;&gt;"", Indicators!L188, ""), "")</f>
        <v/>
      </c>
      <c r="DF188" s="33" t="str">
        <f>IF($K188="Yes", IF(Indicators!M188&lt;&gt;"", Indicators!M188, ""), "")</f>
        <v/>
      </c>
      <c r="DH188" s="33" t="str">
        <f>IF($K188="Yes", IF(Indicators!W188&lt;&gt;"", Indicators!W188, ""), "")</f>
        <v/>
      </c>
      <c r="DJ188" s="33" t="str">
        <f>IF($K188="Yes", IF(Indicators!O188&lt;&gt;"", Indicators!O188, ""), "")</f>
        <v/>
      </c>
      <c r="DK188" s="33" t="str">
        <f>IF($K188="Yes", IF(Indicators!P188&lt;&gt;"", Indicators!P188, ""), "")</f>
        <v/>
      </c>
      <c r="DL188" s="33" t="str">
        <f>IF($K188="Yes", IF(Indicators!Q188&lt;&gt;"", Indicators!Q188, ""), "")</f>
        <v/>
      </c>
      <c r="DM188" s="33" t="str">
        <f>IF($K188="Yes", IF(Indicators!R188&lt;&gt;"", Indicators!R188, ""), "")</f>
        <v/>
      </c>
      <c r="DN188" s="33" t="str">
        <f>IF($K188="Yes", IF(Indicators!S188&lt;&gt;"", Indicators!S188, ""), "")</f>
        <v/>
      </c>
      <c r="DO188" s="33" t="str">
        <f>IF($K188="Yes", IF(Indicators!T188&lt;&gt;"", Indicators!T188, ""), "")</f>
        <v/>
      </c>
      <c r="DP188" s="33" t="str">
        <f>IF($K188="Yes", IF(Indicators!U188&lt;&gt;"", Indicators!U188, ""), "")</f>
        <v/>
      </c>
      <c r="DQ188" s="33" t="str">
        <f>IF($K188="Yes", IF(Indicators!V188&lt;&gt;"", Indicators!V188, ""), "")</f>
        <v/>
      </c>
      <c r="DS188" s="29" t="str">
        <f>IF($K188="Yes", IF(Indicators!X188&lt;&gt;"", Indicators!X188, ""), "")</f>
        <v/>
      </c>
    </row>
    <row r="189" spans="1:123" x14ac:dyDescent="0.25">
      <c r="A189" s="56" t="str">
        <f>Indicators!A189</f>
        <v>District1040</v>
      </c>
      <c r="B189" s="56" t="str">
        <f>Indicators!B189</f>
        <v>School 8</v>
      </c>
      <c r="C189" s="57" t="str">
        <f>Indicators!D189</f>
        <v>Yes</v>
      </c>
      <c r="D189" s="64" t="str">
        <f>IF(AK189="Y", IF(Parameters!B$5="Percentile", Identification!AJ189,Identification!AI189), "")</f>
        <v/>
      </c>
      <c r="E189" s="64" t="str">
        <f>IF(AN189="Y", IF(Parameters!B$6="Percentile", AM189, AL189), "")</f>
        <v/>
      </c>
      <c r="F189" s="57" t="str">
        <f t="shared" si="64"/>
        <v>N</v>
      </c>
      <c r="G189" s="64" t="str">
        <f>IF(AND(F189="Y", AS189="Y"), IF(Parameters!B$7="Percentile", AR189,AQ189), "")</f>
        <v/>
      </c>
      <c r="H189" s="57" t="str">
        <f t="shared" si="65"/>
        <v/>
      </c>
      <c r="I189" s="64" t="str">
        <f>IF(AND(H189="Y", AW189="Y"), IF(Parameters!B$7="Percentile", AV189,AU189), "")</f>
        <v/>
      </c>
      <c r="J189" s="65" t="str">
        <f t="shared" si="66"/>
        <v/>
      </c>
      <c r="K189" s="57" t="str">
        <f t="shared" si="67"/>
        <v>No</v>
      </c>
      <c r="L189" s="87" t="str">
        <f t="shared" si="68"/>
        <v/>
      </c>
      <c r="M189" s="57" t="str">
        <f>Identification!BI189</f>
        <v>N</v>
      </c>
      <c r="N189" s="87" t="str">
        <f t="shared" si="69"/>
        <v/>
      </c>
      <c r="O189" s="88" t="str">
        <f t="shared" si="70"/>
        <v/>
      </c>
      <c r="P189" s="57" t="str">
        <f t="shared" si="71"/>
        <v/>
      </c>
      <c r="Q189" s="57" t="str">
        <f t="shared" si="72"/>
        <v/>
      </c>
      <c r="R189" s="57" t="str">
        <f t="shared" si="73"/>
        <v>No</v>
      </c>
      <c r="S189" s="57" t="str">
        <f t="shared" si="74"/>
        <v/>
      </c>
      <c r="T189" s="57" t="str">
        <f t="shared" si="75"/>
        <v>N</v>
      </c>
      <c r="U189" s="57" t="str">
        <f t="shared" si="76"/>
        <v/>
      </c>
      <c r="V189" s="88" t="str">
        <f t="shared" si="77"/>
        <v/>
      </c>
      <c r="W189" s="57" t="str">
        <f t="shared" si="78"/>
        <v/>
      </c>
      <c r="X189" s="91" t="str">
        <f t="shared" si="79"/>
        <v/>
      </c>
      <c r="Y189" s="58" t="str">
        <f t="shared" si="80"/>
        <v>No</v>
      </c>
      <c r="AA189" s="29" t="str">
        <f t="shared" si="81"/>
        <v>No</v>
      </c>
      <c r="AB189" s="29" t="str">
        <f t="shared" si="82"/>
        <v>No</v>
      </c>
      <c r="AC189" s="29" t="str">
        <f t="shared" si="83"/>
        <v>No</v>
      </c>
      <c r="AE189" s="29" t="str">
        <f t="shared" si="84"/>
        <v/>
      </c>
      <c r="AF189" s="29" t="str">
        <f t="shared" si="85"/>
        <v/>
      </c>
      <c r="AG189" s="29" t="str">
        <f t="shared" si="86"/>
        <v/>
      </c>
      <c r="AI189" s="33">
        <f>IF(C189="Yes",IF(Indicators!E189&lt;&gt;"", Indicators!E189,""),"")</f>
        <v>79.802955699999998</v>
      </c>
      <c r="AJ189" s="33">
        <f t="shared" si="87"/>
        <v>99.3</v>
      </c>
      <c r="AK189" s="62" t="str">
        <f>IF(Parameters!B$5="Percentile", IF(AJ189&lt;Parameters!C$5, "Y", "N"), IF(AI189&lt;Parameters!C$5, "Y", "N"))</f>
        <v>N</v>
      </c>
      <c r="AL189" s="33">
        <f>IF(C189="Yes", IF(Indicators!W189&lt;&gt;"", Indicators!W189, ""),"")</f>
        <v>91.418271000000004</v>
      </c>
      <c r="AM189" s="33">
        <f t="shared" si="88"/>
        <v>70</v>
      </c>
      <c r="AN189" s="33" t="str">
        <f>IF(AL189&lt;&gt;"", IF(Parameters!B$6="Percentile", IF(AM189&lt;Parameters!C$6, "Y", "N"), IF(AL189&lt;Parameters!C$6, "Y", "N")),"")</f>
        <v>N</v>
      </c>
      <c r="AO189" s="47" t="str">
        <f t="shared" si="89"/>
        <v>N</v>
      </c>
      <c r="AQ189" s="33">
        <f>IF(C189="Yes", IF(Indicators!N189&lt;&gt;"", Indicators!N189,""),"")</f>
        <v>151.06837609999999</v>
      </c>
      <c r="AR189" s="33">
        <f t="shared" si="90"/>
        <v>98.6</v>
      </c>
      <c r="AS189" s="48" t="str">
        <f>IF(Parameters!B$7="Percentile", IF(AR189&lt;Parameters!C$7, "Y", "N"), IF(AQ189&lt;Parameters!C$7, "Y", "N"))</f>
        <v>N</v>
      </c>
      <c r="AU189" s="33">
        <f>IF(C189="Yes", IF(Indicators!X189&lt;&gt;"", Indicators!X189,""),"")</f>
        <v>3.2</v>
      </c>
      <c r="AV189" s="33">
        <f t="shared" si="91"/>
        <v>99.4</v>
      </c>
      <c r="AW189" s="48" t="str">
        <f>IF(Parameters!B$8="Percentile", IF(AV189&lt;Parameters!C$8, "Y", "N"), IF(AU189&gt;Parameters!C$8, "Y", "N"))</f>
        <v>N</v>
      </c>
      <c r="AY189" s="71" t="str">
        <f>IF(Indicators!F189&lt;&gt;"", IF(Indicators!F189&lt;Parameters!F$5, "Y", "N"), "")</f>
        <v>N</v>
      </c>
      <c r="AZ189" s="71" t="str">
        <f>IF(Indicators!G189&lt;&gt;"", IF(Indicators!G189&lt;Parameters!G$5, "Y", "N"), "")</f>
        <v>N</v>
      </c>
      <c r="BA189" s="71" t="str">
        <f>IF(Indicators!H189&lt;&gt;"", IF(Indicators!H189&lt;Parameters!H$5, "Y", "N"), "")</f>
        <v>N</v>
      </c>
      <c r="BB189" s="71" t="str">
        <f>IF(Indicators!I189&lt;&gt;"", IF(Indicators!I189&lt;Parameters!I$5, "Y", "N"), "")</f>
        <v/>
      </c>
      <c r="BC189" s="71" t="str">
        <f>IF(Indicators!J189&lt;&gt;"", IF(Indicators!J189&lt;Parameters!J$5, "Y", "N"), "")</f>
        <v>N</v>
      </c>
      <c r="BD189" s="71" t="str">
        <f>IF(Indicators!K189&lt;&gt;"", IF(Indicators!K189&lt;Parameters!K$5, "Y", "N"), "")</f>
        <v>N</v>
      </c>
      <c r="BE189" s="71" t="str">
        <f>IF(Indicators!L189&lt;&gt;"", IF(Indicators!L189&lt;Parameters!L$5, "Y", "N"), "")</f>
        <v>N</v>
      </c>
      <c r="BF189" s="71" t="str">
        <f>IF(Indicators!M189&lt;&gt;"", IF(Indicators!M189&lt;Parameters!M$5, "Y", "N"), "")</f>
        <v>N</v>
      </c>
      <c r="BG189" s="29" t="str">
        <f>IF(Indicators!Q189&lt;&gt;"", IF(Indicators!Q189&lt;Parameters!H$6, "Y", "N"), "")</f>
        <v>N</v>
      </c>
      <c r="BH189" s="29">
        <f t="shared" si="92"/>
        <v>0</v>
      </c>
      <c r="BI189" s="47" t="str">
        <f>IF(K189="No",IF(BH189&gt;=Parameters!C$12, "Y", "N"), "")</f>
        <v>N</v>
      </c>
      <c r="BK189" s="78" t="str">
        <f>IF(AND($BI189="Y", Indicators!O189&lt;&gt;""), _xlfn.PERCENTRANK.EXC(Indicators!O$2:O$210, Indicators!O189)*100, "")</f>
        <v/>
      </c>
      <c r="BL189" s="78" t="str">
        <f>IF(AND($BI189="Y", Indicators!P189&lt;&gt;""), _xlfn.PERCENTRANK.EXC(Indicators!P$2:P$210, Indicators!P189)*100, "")</f>
        <v/>
      </c>
      <c r="BM189" s="78" t="str">
        <f>IF(AND($BI189="Y", Indicators!Q189&lt;&gt;""), _xlfn.PERCENTRANK.EXC(Indicators!Q$2:Q$210, Indicators!Q189)*100, "")</f>
        <v/>
      </c>
      <c r="BN189" s="78" t="str">
        <f>IF(AND($BI189="Y", Indicators!R189&lt;&gt;""), _xlfn.PERCENTRANK.EXC(Indicators!R$2:R$210, Indicators!R189)*100, "")</f>
        <v/>
      </c>
      <c r="BO189" s="78" t="str">
        <f>IF(AND($BI189="Y", Indicators!S189&lt;&gt;""), _xlfn.PERCENTRANK.EXC(Indicators!S$2:S$210, Indicators!S189)*100, "")</f>
        <v/>
      </c>
      <c r="BP189" s="78" t="str">
        <f>IF(AND($BI189="Y", Indicators!T189&lt;&gt;""), _xlfn.PERCENTRANK.EXC(Indicators!T$2:T$210, Indicators!T189)*100, "")</f>
        <v/>
      </c>
      <c r="BQ189" s="78" t="str">
        <f>IF(AND($BI189="Y", Indicators!U189&lt;&gt;""), _xlfn.PERCENTRANK.EXC(Indicators!U$2:U$210, Indicators!U189)*100, "")</f>
        <v/>
      </c>
      <c r="BR189" s="78" t="str">
        <f>IF(AND($BI189="Y", Indicators!V189&lt;&gt;""), _xlfn.PERCENTRANK.EXC(Indicators!V$2:V$210, Indicators!V189)*100, "")</f>
        <v/>
      </c>
      <c r="BS189" s="81" t="str">
        <f t="shared" si="93"/>
        <v/>
      </c>
      <c r="BT189" s="84" t="str">
        <f>IF(BI189="Y", IF(BS189&gt;=Parameters!C$13, "Y", "N"), "")</f>
        <v/>
      </c>
      <c r="BU189" s="29"/>
      <c r="BV189" s="33" t="str">
        <f>IF(BT189="Y", Indicators!X189, "")</f>
        <v/>
      </c>
      <c r="BW189" s="47" t="str">
        <f>IF(BV189&lt;&gt;"", IF(BV189&gt;Parameters!C$14,"Y", "N"), "")</f>
        <v/>
      </c>
      <c r="BY189" s="72" t="str">
        <f>IF(Indicators!F189&lt;&gt;"", IF(Indicators!F189&lt;Parameters!F$18, "Y", "N"), "")</f>
        <v>N</v>
      </c>
      <c r="BZ189" s="72" t="str">
        <f>IF(Indicators!G189&lt;&gt;"", IF(Indicators!G189&lt;Parameters!G$18, "Y", "N"), "")</f>
        <v>N</v>
      </c>
      <c r="CA189" s="72" t="str">
        <f>IF(Indicators!H189&lt;&gt;"", IF(Indicators!H189&lt;Parameters!H$18, "Y", "N"), "")</f>
        <v>N</v>
      </c>
      <c r="CB189" s="72" t="str">
        <f>IF(Indicators!I189&lt;&gt;"", IF(Indicators!I189&lt;Parameters!I$18, "Y", "N"), "")</f>
        <v/>
      </c>
      <c r="CC189" s="72" t="str">
        <f>IF(Indicators!J189&lt;&gt;"", IF(Indicators!J189&lt;Parameters!J$18, "Y", "N"), "")</f>
        <v>N</v>
      </c>
      <c r="CD189" s="72" t="str">
        <f>IF(Indicators!K189&lt;&gt;"", IF(Indicators!K189&lt;Parameters!K$18, "Y", "N"), "")</f>
        <v>N</v>
      </c>
      <c r="CE189" s="72" t="str">
        <f>IF(Indicators!L189&lt;&gt;"", IF(Indicators!L189&lt;Parameters!L$18, "Y", "N"), "")</f>
        <v>N</v>
      </c>
      <c r="CF189" s="72" t="str">
        <f>IF(Indicators!M189&lt;&gt;"", IF(Indicators!M189&lt;Parameters!M$18, "Y", "N"), "")</f>
        <v>N</v>
      </c>
      <c r="CG189" s="29" t="str">
        <f>IF(Indicators!Q189&lt;&gt;"", IF(Indicators!Q189&lt;Parameters!H$19, "Y", "N"), "")</f>
        <v>N</v>
      </c>
      <c r="CH189" s="29">
        <f t="shared" si="94"/>
        <v>0</v>
      </c>
      <c r="CI189" s="47" t="str">
        <f>IF(AND(K189="No",R189="No"),IF(CH189&gt;=Parameters!C$18, "Y", "N"), "")</f>
        <v>N</v>
      </c>
      <c r="CJ189" s="29"/>
      <c r="CK189" s="29" t="str">
        <f>IF(AND($CI189="Y", Indicators!O189&lt;&gt;""), IF(Indicators!O189&lt;Parameters!F$20, "Y", "N"),"")</f>
        <v/>
      </c>
      <c r="CL189" s="29" t="str">
        <f>IF(AND($CI189="Y", Indicators!P189&lt;&gt;""), IF(Indicators!P189&lt;Parameters!G$20, "Y", "N"),"")</f>
        <v/>
      </c>
      <c r="CM189" s="29" t="str">
        <f>IF(AND($CI189="Y", Indicators!Q189&lt;&gt;""), IF(Indicators!Q189&lt;Parameters!H$20, "Y", "N"),"")</f>
        <v/>
      </c>
      <c r="CN189" s="29" t="str">
        <f>IF(AND($CI189="Y", Indicators!R189&lt;&gt;""), IF(Indicators!R189&lt;Parameters!I$20, "Y", "N"),"")</f>
        <v/>
      </c>
      <c r="CO189" s="29" t="str">
        <f>IF(AND($CI189="Y", Indicators!S189&lt;&gt;""), IF(Indicators!S189&lt;Parameters!J$20, "Y", "N"),"")</f>
        <v/>
      </c>
      <c r="CP189" s="29" t="str">
        <f>IF(AND($CI189="Y", Indicators!T189&lt;&gt;""), IF(Indicators!T189&lt;Parameters!K$20, "Y", "N"),"")</f>
        <v/>
      </c>
      <c r="CQ189" s="29" t="str">
        <f>IF(AND($CI189="Y", Indicators!U189&lt;&gt;""), IF(Indicators!U189&lt;Parameters!L$20, "Y", "N"),"")</f>
        <v/>
      </c>
      <c r="CR189" s="29" t="str">
        <f>IF(AND($CI189="Y", Indicators!V189&lt;&gt;""), IF(Indicators!V189&lt;Parameters!M$20, "Y", "N"),"")</f>
        <v/>
      </c>
      <c r="CS189" s="81" t="str">
        <f t="shared" si="95"/>
        <v/>
      </c>
      <c r="CT189" s="84" t="str">
        <f>IF(CI189="Y", IF(CS189&gt;=Parameters!C$19, "Y", "N"), "")</f>
        <v/>
      </c>
      <c r="CU189" s="29" t="str">
        <f>IF($H189="Yes",#REF!, "")</f>
        <v/>
      </c>
      <c r="CV189" s="78" t="str">
        <f>IF(CT189="Y", Indicators!X189, "")</f>
        <v/>
      </c>
      <c r="CW189" s="34" t="str">
        <f>IF(CV189&lt;&gt;"",IF(CV189&gt;Parameters!C208,"Y","N"), "")</f>
        <v/>
      </c>
      <c r="CY189" s="33" t="str">
        <f>IF($K189="Yes", IF(Indicators!F189&lt;&gt;"", Indicators!F189, ""), "")</f>
        <v/>
      </c>
      <c r="CZ189" s="33" t="str">
        <f>IF($K189="Yes", IF(Indicators!G189&lt;&gt;"", Indicators!G189, ""), "")</f>
        <v/>
      </c>
      <c r="DA189" s="33" t="str">
        <f>IF($K189="Yes", IF(Indicators!H189&lt;&gt;"", Indicators!H189, ""), "")</f>
        <v/>
      </c>
      <c r="DB189" s="33" t="str">
        <f>IF($K189="Yes", IF(Indicators!I189&lt;&gt;"", Indicators!I189, ""), "")</f>
        <v/>
      </c>
      <c r="DC189" s="33" t="str">
        <f>IF($K189="Yes", IF(Indicators!J189&lt;&gt;"", Indicators!J189, ""), "")</f>
        <v/>
      </c>
      <c r="DD189" s="33" t="str">
        <f>IF($K189="Yes", IF(Indicators!K189&lt;&gt;"", Indicators!K189, ""), "")</f>
        <v/>
      </c>
      <c r="DE189" s="33" t="str">
        <f>IF($K189="Yes", IF(Indicators!L189&lt;&gt;"", Indicators!L189, ""), "")</f>
        <v/>
      </c>
      <c r="DF189" s="33" t="str">
        <f>IF($K189="Yes", IF(Indicators!M189&lt;&gt;"", Indicators!M189, ""), "")</f>
        <v/>
      </c>
      <c r="DH189" s="33" t="str">
        <f>IF($K189="Yes", IF(Indicators!W189&lt;&gt;"", Indicators!W189, ""), "")</f>
        <v/>
      </c>
      <c r="DJ189" s="33" t="str">
        <f>IF($K189="Yes", IF(Indicators!O189&lt;&gt;"", Indicators!O189, ""), "")</f>
        <v/>
      </c>
      <c r="DK189" s="33" t="str">
        <f>IF($K189="Yes", IF(Indicators!P189&lt;&gt;"", Indicators!P189, ""), "")</f>
        <v/>
      </c>
      <c r="DL189" s="33" t="str">
        <f>IF($K189="Yes", IF(Indicators!Q189&lt;&gt;"", Indicators!Q189, ""), "")</f>
        <v/>
      </c>
      <c r="DM189" s="33" t="str">
        <f>IF($K189="Yes", IF(Indicators!R189&lt;&gt;"", Indicators!R189, ""), "")</f>
        <v/>
      </c>
      <c r="DN189" s="33" t="str">
        <f>IF($K189="Yes", IF(Indicators!S189&lt;&gt;"", Indicators!S189, ""), "")</f>
        <v/>
      </c>
      <c r="DO189" s="33" t="str">
        <f>IF($K189="Yes", IF(Indicators!T189&lt;&gt;"", Indicators!T189, ""), "")</f>
        <v/>
      </c>
      <c r="DP189" s="33" t="str">
        <f>IF($K189="Yes", IF(Indicators!U189&lt;&gt;"", Indicators!U189, ""), "")</f>
        <v/>
      </c>
      <c r="DQ189" s="33" t="str">
        <f>IF($K189="Yes", IF(Indicators!V189&lt;&gt;"", Indicators!V189, ""), "")</f>
        <v/>
      </c>
      <c r="DS189" s="29" t="str">
        <f>IF($K189="Yes", IF(Indicators!X189&lt;&gt;"", Indicators!X189, ""), "")</f>
        <v/>
      </c>
    </row>
    <row r="190" spans="1:123" x14ac:dyDescent="0.25">
      <c r="A190" s="56" t="str">
        <f>Indicators!A190</f>
        <v>District1041</v>
      </c>
      <c r="B190" s="56" t="str">
        <f>Indicators!B190</f>
        <v>School 1</v>
      </c>
      <c r="C190" s="57" t="str">
        <f>Indicators!D190</f>
        <v>Yes</v>
      </c>
      <c r="D190" s="64">
        <f>IF(AK190="Y", IF(Parameters!B$5="Percentile", Identification!AJ190,Identification!AI190), "")</f>
        <v>42.6056338</v>
      </c>
      <c r="E190" s="64" t="str">
        <f>IF(AN190="Y", IF(Parameters!B$6="Percentile", AM190, AL190), "")</f>
        <v/>
      </c>
      <c r="F190" s="57" t="str">
        <f t="shared" si="64"/>
        <v>Y</v>
      </c>
      <c r="G190" s="64" t="str">
        <f>IF(AND(F190="Y", AS190="Y"), IF(Parameters!B$7="Percentile", AR190,AQ190), "")</f>
        <v/>
      </c>
      <c r="H190" s="57" t="str">
        <f t="shared" si="65"/>
        <v>N</v>
      </c>
      <c r="I190" s="64" t="str">
        <f>IF(AND(H190="Y", AW190="Y"), IF(Parameters!B$7="Percentile", AV190,AU190), "")</f>
        <v/>
      </c>
      <c r="J190" s="65" t="str">
        <f t="shared" si="66"/>
        <v/>
      </c>
      <c r="K190" s="57" t="str">
        <f t="shared" si="67"/>
        <v>No</v>
      </c>
      <c r="L190" s="87">
        <f t="shared" si="68"/>
        <v>3</v>
      </c>
      <c r="M190" s="57" t="str">
        <f>Identification!BI190</f>
        <v>Y</v>
      </c>
      <c r="N190" s="87" t="str">
        <f t="shared" si="69"/>
        <v/>
      </c>
      <c r="O190" s="88" t="str">
        <f t="shared" si="70"/>
        <v>N</v>
      </c>
      <c r="P190" s="57" t="str">
        <f t="shared" si="71"/>
        <v/>
      </c>
      <c r="Q190" s="57" t="str">
        <f t="shared" si="72"/>
        <v/>
      </c>
      <c r="R190" s="57" t="str">
        <f t="shared" si="73"/>
        <v>No</v>
      </c>
      <c r="S190" s="57" t="str">
        <f t="shared" si="74"/>
        <v/>
      </c>
      <c r="T190" s="57" t="str">
        <f t="shared" si="75"/>
        <v>N</v>
      </c>
      <c r="U190" s="57" t="str">
        <f t="shared" si="76"/>
        <v/>
      </c>
      <c r="V190" s="88" t="str">
        <f t="shared" si="77"/>
        <v/>
      </c>
      <c r="W190" s="57" t="str">
        <f t="shared" si="78"/>
        <v/>
      </c>
      <c r="X190" s="91" t="str">
        <f t="shared" si="79"/>
        <v/>
      </c>
      <c r="Y190" s="58" t="str">
        <f t="shared" si="80"/>
        <v>No</v>
      </c>
      <c r="AA190" s="29" t="str">
        <f t="shared" si="81"/>
        <v>No</v>
      </c>
      <c r="AB190" s="29" t="str">
        <f t="shared" si="82"/>
        <v>No</v>
      </c>
      <c r="AC190" s="29" t="str">
        <f t="shared" si="83"/>
        <v>No</v>
      </c>
      <c r="AE190" s="29" t="str">
        <f t="shared" si="84"/>
        <v/>
      </c>
      <c r="AF190" s="29" t="str">
        <f t="shared" si="85"/>
        <v/>
      </c>
      <c r="AG190" s="29" t="str">
        <f t="shared" si="86"/>
        <v/>
      </c>
      <c r="AI190" s="33">
        <f>IF(C190="Yes",IF(Indicators!E190&lt;&gt;"", Indicators!E190,""),"")</f>
        <v>42.6056338</v>
      </c>
      <c r="AJ190" s="33">
        <f t="shared" si="87"/>
        <v>45.5</v>
      </c>
      <c r="AK190" s="62" t="str">
        <f>IF(Parameters!B$5="Percentile", IF(AJ190&lt;Parameters!C$5, "Y", "N"), IF(AI190&lt;Parameters!C$5, "Y", "N"))</f>
        <v>Y</v>
      </c>
      <c r="AL190" s="33" t="str">
        <f>IF(C190="Yes", IF(Indicators!W190&lt;&gt;"", Indicators!W190, ""),"")</f>
        <v/>
      </c>
      <c r="AM190" s="33" t="str">
        <f t="shared" si="88"/>
        <v/>
      </c>
      <c r="AN190" s="33" t="str">
        <f>IF(AL190&lt;&gt;"", IF(Parameters!B$6="Percentile", IF(AM190&lt;Parameters!C$6, "Y", "N"), IF(AL190&lt;Parameters!C$6, "Y", "N")),"")</f>
        <v/>
      </c>
      <c r="AO190" s="47" t="str">
        <f t="shared" si="89"/>
        <v>Y</v>
      </c>
      <c r="AQ190" s="33">
        <f>IF(C190="Yes", IF(Indicators!N190&lt;&gt;"", Indicators!N190,""),"")</f>
        <v>117.0560748</v>
      </c>
      <c r="AR190" s="33">
        <f t="shared" si="90"/>
        <v>67.800000000000011</v>
      </c>
      <c r="AS190" s="48" t="str">
        <f>IF(Parameters!B$7="Percentile", IF(AR190&lt;Parameters!C$7, "Y", "N"), IF(AQ190&lt;Parameters!C$7, "Y", "N"))</f>
        <v>N</v>
      </c>
      <c r="AU190" s="33">
        <f>IF(C190="Yes", IF(Indicators!X190&lt;&gt;"", Indicators!X190,""),"")</f>
        <v>4.09</v>
      </c>
      <c r="AV190" s="33">
        <f t="shared" si="91"/>
        <v>98</v>
      </c>
      <c r="AW190" s="48" t="str">
        <f>IF(Parameters!B$8="Percentile", IF(AV190&lt;Parameters!C$8, "Y", "N"), IF(AU190&gt;Parameters!C$8, "Y", "N"))</f>
        <v>N</v>
      </c>
      <c r="AY190" s="71" t="str">
        <f>IF(Indicators!F190&lt;&gt;"", IF(Indicators!F190&lt;Parameters!F$5, "Y", "N"), "")</f>
        <v>Y</v>
      </c>
      <c r="AZ190" s="71" t="str">
        <f>IF(Indicators!G190&lt;&gt;"", IF(Indicators!G190&lt;Parameters!G$5, "Y", "N"), "")</f>
        <v>Y</v>
      </c>
      <c r="BA190" s="71" t="str">
        <f>IF(Indicators!H190&lt;&gt;"", IF(Indicators!H190&lt;Parameters!H$5, "Y", "N"), "")</f>
        <v/>
      </c>
      <c r="BB190" s="71" t="str">
        <f>IF(Indicators!I190&lt;&gt;"", IF(Indicators!I190&lt;Parameters!I$5, "Y", "N"), "")</f>
        <v/>
      </c>
      <c r="BC190" s="71" t="str">
        <f>IF(Indicators!J190&lt;&gt;"", IF(Indicators!J190&lt;Parameters!J$5, "Y", "N"), "")</f>
        <v/>
      </c>
      <c r="BD190" s="71" t="str">
        <f>IF(Indicators!K190&lt;&gt;"", IF(Indicators!K190&lt;Parameters!K$5, "Y", "N"), "")</f>
        <v/>
      </c>
      <c r="BE190" s="71" t="str">
        <f>IF(Indicators!L190&lt;&gt;"", IF(Indicators!L190&lt;Parameters!L$5, "Y", "N"), "")</f>
        <v/>
      </c>
      <c r="BF190" s="71" t="str">
        <f>IF(Indicators!M190&lt;&gt;"", IF(Indicators!M190&lt;Parameters!M$5, "Y", "N"), "")</f>
        <v>Y</v>
      </c>
      <c r="BG190" s="29" t="str">
        <f>IF(Indicators!Q190&lt;&gt;"", IF(Indicators!Q190&lt;Parameters!H$6, "Y", "N"), "")</f>
        <v/>
      </c>
      <c r="BH190" s="29">
        <f t="shared" si="92"/>
        <v>3</v>
      </c>
      <c r="BI190" s="47" t="str">
        <f>IF(K190="No",IF(BH190&gt;=Parameters!C$12, "Y", "N"), "")</f>
        <v>Y</v>
      </c>
      <c r="BK190" s="78">
        <f>IF(AND($BI190="Y", Indicators!O190&lt;&gt;""), _xlfn.PERCENTRANK.EXC(Indicators!O$2:O$210, Indicators!O190)*100, "")</f>
        <v>78.100000000000009</v>
      </c>
      <c r="BL190" s="78">
        <f>IF(AND($BI190="Y", Indicators!P190&lt;&gt;""), _xlfn.PERCENTRANK.EXC(Indicators!P$2:P$210, Indicators!P190)*100, "")</f>
        <v>66.400000000000006</v>
      </c>
      <c r="BM190" s="78" t="str">
        <f>IF(AND($BI190="Y", Indicators!Q190&lt;&gt;""), _xlfn.PERCENTRANK.EXC(Indicators!Q$2:Q$210, Indicators!Q190)*100, "")</f>
        <v/>
      </c>
      <c r="BN190" s="78" t="str">
        <f>IF(AND($BI190="Y", Indicators!R190&lt;&gt;""), _xlfn.PERCENTRANK.EXC(Indicators!R$2:R$210, Indicators!R190)*100, "")</f>
        <v/>
      </c>
      <c r="BO190" s="78" t="str">
        <f>IF(AND($BI190="Y", Indicators!S190&lt;&gt;""), _xlfn.PERCENTRANK.EXC(Indicators!S$2:S$210, Indicators!S190)*100, "")</f>
        <v/>
      </c>
      <c r="BP190" s="78" t="str">
        <f>IF(AND($BI190="Y", Indicators!T190&lt;&gt;""), _xlfn.PERCENTRANK.EXC(Indicators!T$2:T$210, Indicators!T190)*100, "")</f>
        <v/>
      </c>
      <c r="BQ190" s="78" t="str">
        <f>IF(AND($BI190="Y", Indicators!U190&lt;&gt;""), _xlfn.PERCENTRANK.EXC(Indicators!U$2:U$210, Indicators!U190)*100, "")</f>
        <v/>
      </c>
      <c r="BR190" s="78">
        <f>IF(AND($BI190="Y", Indicators!V190&lt;&gt;""), _xlfn.PERCENTRANK.EXC(Indicators!V$2:V$210, Indicators!V190)*100, "")</f>
        <v>66.100000000000009</v>
      </c>
      <c r="BS190" s="81">
        <f t="shared" si="93"/>
        <v>0</v>
      </c>
      <c r="BT190" s="84" t="str">
        <f>IF(BI190="Y", IF(BS190&gt;=Parameters!C$13, "Y", "N"), "")</f>
        <v>N</v>
      </c>
      <c r="BU190" s="29"/>
      <c r="BV190" s="33" t="str">
        <f>IF(BT190="Y", Indicators!X190, "")</f>
        <v/>
      </c>
      <c r="BW190" s="47" t="str">
        <f>IF(BV190&lt;&gt;"", IF(BV190&gt;Parameters!C$14,"Y", "N"), "")</f>
        <v/>
      </c>
      <c r="BY190" s="72" t="str">
        <f>IF(Indicators!F190&lt;&gt;"", IF(Indicators!F190&lt;Parameters!F$18, "Y", "N"), "")</f>
        <v>N</v>
      </c>
      <c r="BZ190" s="72" t="str">
        <f>IF(Indicators!G190&lt;&gt;"", IF(Indicators!G190&lt;Parameters!G$18, "Y", "N"), "")</f>
        <v>Y</v>
      </c>
      <c r="CA190" s="72" t="str">
        <f>IF(Indicators!H190&lt;&gt;"", IF(Indicators!H190&lt;Parameters!H$18, "Y", "N"), "")</f>
        <v/>
      </c>
      <c r="CB190" s="72" t="str">
        <f>IF(Indicators!I190&lt;&gt;"", IF(Indicators!I190&lt;Parameters!I$18, "Y", "N"), "")</f>
        <v/>
      </c>
      <c r="CC190" s="72" t="str">
        <f>IF(Indicators!J190&lt;&gt;"", IF(Indicators!J190&lt;Parameters!J$18, "Y", "N"), "")</f>
        <v/>
      </c>
      <c r="CD190" s="72" t="str">
        <f>IF(Indicators!K190&lt;&gt;"", IF(Indicators!K190&lt;Parameters!K$18, "Y", "N"), "")</f>
        <v/>
      </c>
      <c r="CE190" s="72" t="str">
        <f>IF(Indicators!L190&lt;&gt;"", IF(Indicators!L190&lt;Parameters!L$18, "Y", "N"), "")</f>
        <v/>
      </c>
      <c r="CF190" s="72" t="str">
        <f>IF(Indicators!M190&lt;&gt;"", IF(Indicators!M190&lt;Parameters!M$18, "Y", "N"), "")</f>
        <v>N</v>
      </c>
      <c r="CG190" s="29" t="str">
        <f>IF(Indicators!Q190&lt;&gt;"", IF(Indicators!Q190&lt;Parameters!H$19, "Y", "N"), "")</f>
        <v/>
      </c>
      <c r="CH190" s="29">
        <f t="shared" si="94"/>
        <v>1</v>
      </c>
      <c r="CI190" s="47" t="str">
        <f>IF(AND(K190="No",R190="No"),IF(CH190&gt;=Parameters!C$18, "Y", "N"), "")</f>
        <v>N</v>
      </c>
      <c r="CJ190" s="29"/>
      <c r="CK190" s="29" t="str">
        <f>IF(AND($CI190="Y", Indicators!O190&lt;&gt;""), IF(Indicators!O190&lt;Parameters!F$20, "Y", "N"),"")</f>
        <v/>
      </c>
      <c r="CL190" s="29" t="str">
        <f>IF(AND($CI190="Y", Indicators!P190&lt;&gt;""), IF(Indicators!P190&lt;Parameters!G$20, "Y", "N"),"")</f>
        <v/>
      </c>
      <c r="CM190" s="29" t="str">
        <f>IF(AND($CI190="Y", Indicators!Q190&lt;&gt;""), IF(Indicators!Q190&lt;Parameters!H$20, "Y", "N"),"")</f>
        <v/>
      </c>
      <c r="CN190" s="29" t="str">
        <f>IF(AND($CI190="Y", Indicators!R190&lt;&gt;""), IF(Indicators!R190&lt;Parameters!I$20, "Y", "N"),"")</f>
        <v/>
      </c>
      <c r="CO190" s="29" t="str">
        <f>IF(AND($CI190="Y", Indicators!S190&lt;&gt;""), IF(Indicators!S190&lt;Parameters!J$20, "Y", "N"),"")</f>
        <v/>
      </c>
      <c r="CP190" s="29" t="str">
        <f>IF(AND($CI190="Y", Indicators!T190&lt;&gt;""), IF(Indicators!T190&lt;Parameters!K$20, "Y", "N"),"")</f>
        <v/>
      </c>
      <c r="CQ190" s="29" t="str">
        <f>IF(AND($CI190="Y", Indicators!U190&lt;&gt;""), IF(Indicators!U190&lt;Parameters!L$20, "Y", "N"),"")</f>
        <v/>
      </c>
      <c r="CR190" s="29" t="str">
        <f>IF(AND($CI190="Y", Indicators!V190&lt;&gt;""), IF(Indicators!V190&lt;Parameters!M$20, "Y", "N"),"")</f>
        <v/>
      </c>
      <c r="CS190" s="81" t="str">
        <f t="shared" si="95"/>
        <v/>
      </c>
      <c r="CT190" s="84" t="str">
        <f>IF(CI190="Y", IF(CS190&gt;=Parameters!C$19, "Y", "N"), "")</f>
        <v/>
      </c>
      <c r="CU190" s="29" t="str">
        <f>IF($H190="Yes",#REF!, "")</f>
        <v/>
      </c>
      <c r="CV190" s="78" t="str">
        <f>IF(CT190="Y", Indicators!X190, "")</f>
        <v/>
      </c>
      <c r="CW190" s="34" t="str">
        <f>IF(CV190&lt;&gt;"",IF(CV190&gt;Parameters!C209,"Y","N"), "")</f>
        <v/>
      </c>
      <c r="CY190" s="33" t="str">
        <f>IF($K190="Yes", IF(Indicators!F190&lt;&gt;"", Indicators!F190, ""), "")</f>
        <v/>
      </c>
      <c r="CZ190" s="33" t="str">
        <f>IF($K190="Yes", IF(Indicators!G190&lt;&gt;"", Indicators!G190, ""), "")</f>
        <v/>
      </c>
      <c r="DA190" s="33" t="str">
        <f>IF($K190="Yes", IF(Indicators!H190&lt;&gt;"", Indicators!H190, ""), "")</f>
        <v/>
      </c>
      <c r="DB190" s="33" t="str">
        <f>IF($K190="Yes", IF(Indicators!I190&lt;&gt;"", Indicators!I190, ""), "")</f>
        <v/>
      </c>
      <c r="DC190" s="33" t="str">
        <f>IF($K190="Yes", IF(Indicators!J190&lt;&gt;"", Indicators!J190, ""), "")</f>
        <v/>
      </c>
      <c r="DD190" s="33" t="str">
        <f>IF($K190="Yes", IF(Indicators!K190&lt;&gt;"", Indicators!K190, ""), "")</f>
        <v/>
      </c>
      <c r="DE190" s="33" t="str">
        <f>IF($K190="Yes", IF(Indicators!L190&lt;&gt;"", Indicators!L190, ""), "")</f>
        <v/>
      </c>
      <c r="DF190" s="33" t="str">
        <f>IF($K190="Yes", IF(Indicators!M190&lt;&gt;"", Indicators!M190, ""), "")</f>
        <v/>
      </c>
      <c r="DH190" s="33" t="str">
        <f>IF($K190="Yes", IF(Indicators!W190&lt;&gt;"", Indicators!W190, ""), "")</f>
        <v/>
      </c>
      <c r="DJ190" s="33" t="str">
        <f>IF($K190="Yes", IF(Indicators!O190&lt;&gt;"", Indicators!O190, ""), "")</f>
        <v/>
      </c>
      <c r="DK190" s="33" t="str">
        <f>IF($K190="Yes", IF(Indicators!P190&lt;&gt;"", Indicators!P190, ""), "")</f>
        <v/>
      </c>
      <c r="DL190" s="33" t="str">
        <f>IF($K190="Yes", IF(Indicators!Q190&lt;&gt;"", Indicators!Q190, ""), "")</f>
        <v/>
      </c>
      <c r="DM190" s="33" t="str">
        <f>IF($K190="Yes", IF(Indicators!R190&lt;&gt;"", Indicators!R190, ""), "")</f>
        <v/>
      </c>
      <c r="DN190" s="33" t="str">
        <f>IF($K190="Yes", IF(Indicators!S190&lt;&gt;"", Indicators!S190, ""), "")</f>
        <v/>
      </c>
      <c r="DO190" s="33" t="str">
        <f>IF($K190="Yes", IF(Indicators!T190&lt;&gt;"", Indicators!T190, ""), "")</f>
        <v/>
      </c>
      <c r="DP190" s="33" t="str">
        <f>IF($K190="Yes", IF(Indicators!U190&lt;&gt;"", Indicators!U190, ""), "")</f>
        <v/>
      </c>
      <c r="DQ190" s="33" t="str">
        <f>IF($K190="Yes", IF(Indicators!V190&lt;&gt;"", Indicators!V190, ""), "")</f>
        <v/>
      </c>
      <c r="DS190" s="29" t="str">
        <f>IF($K190="Yes", IF(Indicators!X190&lt;&gt;"", Indicators!X190, ""), "")</f>
        <v/>
      </c>
    </row>
    <row r="191" spans="1:123" x14ac:dyDescent="0.25">
      <c r="A191" s="56" t="str">
        <f>Indicators!A191</f>
        <v>District1041</v>
      </c>
      <c r="B191" s="56" t="str">
        <f>Indicators!B191</f>
        <v>School 2</v>
      </c>
      <c r="C191" s="57" t="str">
        <f>Indicators!D191</f>
        <v>Yes</v>
      </c>
      <c r="D191" s="64">
        <f>IF(AK191="Y", IF(Parameters!B$5="Percentile", Identification!AJ191,Identification!AI191), "")</f>
        <v>29.0836653</v>
      </c>
      <c r="E191" s="64" t="str">
        <f>IF(AN191="Y", IF(Parameters!B$6="Percentile", AM191, AL191), "")</f>
        <v/>
      </c>
      <c r="F191" s="57" t="str">
        <f t="shared" si="64"/>
        <v>Y</v>
      </c>
      <c r="G191" s="64">
        <f>IF(AND(F191="Y", AS191="Y"), IF(Parameters!B$7="Percentile", AR191,AQ191), "")</f>
        <v>5.4</v>
      </c>
      <c r="H191" s="57" t="str">
        <f t="shared" si="65"/>
        <v>Y</v>
      </c>
      <c r="I191" s="64" t="str">
        <f>IF(AND(H191="Y", AW191="Y"), IF(Parameters!B$7="Percentile", AV191,AU191), "")</f>
        <v/>
      </c>
      <c r="J191" s="65" t="str">
        <f t="shared" si="66"/>
        <v>N</v>
      </c>
      <c r="K191" s="57" t="str">
        <f t="shared" si="67"/>
        <v>No</v>
      </c>
      <c r="L191" s="87">
        <f t="shared" si="68"/>
        <v>3</v>
      </c>
      <c r="M191" s="57" t="str">
        <f>Identification!BI191</f>
        <v>Y</v>
      </c>
      <c r="N191" s="87">
        <f t="shared" si="69"/>
        <v>2</v>
      </c>
      <c r="O191" s="88" t="str">
        <f t="shared" si="70"/>
        <v>Y</v>
      </c>
      <c r="P191" s="57">
        <f t="shared" si="71"/>
        <v>17.43</v>
      </c>
      <c r="Q191" s="57" t="str">
        <f t="shared" si="72"/>
        <v>Y</v>
      </c>
      <c r="R191" s="57" t="str">
        <f t="shared" si="73"/>
        <v>Yes</v>
      </c>
      <c r="S191" s="57" t="str">
        <f t="shared" si="74"/>
        <v/>
      </c>
      <c r="T191" s="57" t="str">
        <f t="shared" si="75"/>
        <v/>
      </c>
      <c r="U191" s="57" t="str">
        <f t="shared" si="76"/>
        <v/>
      </c>
      <c r="V191" s="88" t="str">
        <f t="shared" si="77"/>
        <v/>
      </c>
      <c r="W191" s="57" t="str">
        <f t="shared" si="78"/>
        <v/>
      </c>
      <c r="X191" s="91" t="str">
        <f t="shared" si="79"/>
        <v/>
      </c>
      <c r="Y191" s="58" t="str">
        <f t="shared" si="80"/>
        <v>No</v>
      </c>
      <c r="AA191" s="29" t="str">
        <f t="shared" si="81"/>
        <v>No</v>
      </c>
      <c r="AB191" s="29" t="str">
        <f t="shared" si="82"/>
        <v>Yes</v>
      </c>
      <c r="AC191" s="29" t="str">
        <f t="shared" si="83"/>
        <v>No</v>
      </c>
      <c r="AE191" s="29" t="str">
        <f t="shared" si="84"/>
        <v/>
      </c>
      <c r="AF191" s="29" t="str">
        <f t="shared" si="85"/>
        <v/>
      </c>
      <c r="AG191" s="29" t="str">
        <f t="shared" si="86"/>
        <v/>
      </c>
      <c r="AI191" s="33">
        <f>IF(C191="Yes",IF(Indicators!E191&lt;&gt;"", Indicators!E191,""),"")</f>
        <v>29.0836653</v>
      </c>
      <c r="AJ191" s="33">
        <f t="shared" si="87"/>
        <v>10.199999999999999</v>
      </c>
      <c r="AK191" s="62" t="str">
        <f>IF(Parameters!B$5="Percentile", IF(AJ191&lt;Parameters!C$5, "Y", "N"), IF(AI191&lt;Parameters!C$5, "Y", "N"))</f>
        <v>Y</v>
      </c>
      <c r="AL191" s="33" t="str">
        <f>IF(C191="Yes", IF(Indicators!W191&lt;&gt;"", Indicators!W191, ""),"")</f>
        <v/>
      </c>
      <c r="AM191" s="33" t="str">
        <f t="shared" si="88"/>
        <v/>
      </c>
      <c r="AN191" s="33" t="str">
        <f>IF(AL191&lt;&gt;"", IF(Parameters!B$6="Percentile", IF(AM191&lt;Parameters!C$6, "Y", "N"), IF(AL191&lt;Parameters!C$6, "Y", "N")),"")</f>
        <v/>
      </c>
      <c r="AO191" s="47" t="str">
        <f t="shared" si="89"/>
        <v>Y</v>
      </c>
      <c r="AQ191" s="33">
        <f>IF(C191="Yes", IF(Indicators!N191&lt;&gt;"", Indicators!N191,""),"")</f>
        <v>85.897435900000005</v>
      </c>
      <c r="AR191" s="33">
        <f t="shared" si="90"/>
        <v>5.4</v>
      </c>
      <c r="AS191" s="48" t="str">
        <f>IF(Parameters!B$7="Percentile", IF(AR191&lt;Parameters!C$7, "Y", "N"), IF(AQ191&lt;Parameters!C$7, "Y", "N"))</f>
        <v>Y</v>
      </c>
      <c r="AU191" s="33">
        <f>IF(C191="Yes", IF(Indicators!X191&lt;&gt;"", Indicators!X191,""),"")</f>
        <v>17.43</v>
      </c>
      <c r="AV191" s="33">
        <f t="shared" si="91"/>
        <v>30.300000000000011</v>
      </c>
      <c r="AW191" s="48" t="str">
        <f>IF(Parameters!B$8="Percentile", IF(AV191&lt;Parameters!C$8, "Y", "N"), IF(AU191&gt;Parameters!C$8, "Y", "N"))</f>
        <v>N</v>
      </c>
      <c r="AY191" s="71" t="str">
        <f>IF(Indicators!F191&lt;&gt;"", IF(Indicators!F191&lt;Parameters!F$5, "Y", "N"), "")</f>
        <v>Y</v>
      </c>
      <c r="AZ191" s="71" t="str">
        <f>IF(Indicators!G191&lt;&gt;"", IF(Indicators!G191&lt;Parameters!G$5, "Y", "N"), "")</f>
        <v>Y</v>
      </c>
      <c r="BA191" s="71" t="str">
        <f>IF(Indicators!H191&lt;&gt;"", IF(Indicators!H191&lt;Parameters!H$5, "Y", "N"), "")</f>
        <v/>
      </c>
      <c r="BB191" s="71" t="str">
        <f>IF(Indicators!I191&lt;&gt;"", IF(Indicators!I191&lt;Parameters!I$5, "Y", "N"), "")</f>
        <v/>
      </c>
      <c r="BC191" s="71" t="str">
        <f>IF(Indicators!J191&lt;&gt;"", IF(Indicators!J191&lt;Parameters!J$5, "Y", "N"), "")</f>
        <v/>
      </c>
      <c r="BD191" s="71" t="str">
        <f>IF(Indicators!K191&lt;&gt;"", IF(Indicators!K191&lt;Parameters!K$5, "Y", "N"), "")</f>
        <v/>
      </c>
      <c r="BE191" s="71" t="str">
        <f>IF(Indicators!L191&lt;&gt;"", IF(Indicators!L191&lt;Parameters!L$5, "Y", "N"), "")</f>
        <v/>
      </c>
      <c r="BF191" s="71" t="str">
        <f>IF(Indicators!M191&lt;&gt;"", IF(Indicators!M191&lt;Parameters!M$5, "Y", "N"), "")</f>
        <v>Y</v>
      </c>
      <c r="BG191" s="29" t="str">
        <f>IF(Indicators!Q191&lt;&gt;"", IF(Indicators!Q191&lt;Parameters!H$6, "Y", "N"), "")</f>
        <v/>
      </c>
      <c r="BH191" s="29">
        <f t="shared" si="92"/>
        <v>3</v>
      </c>
      <c r="BI191" s="47" t="str">
        <f>IF(K191="No",IF(BH191&gt;=Parameters!C$12, "Y", "N"), "")</f>
        <v>Y</v>
      </c>
      <c r="BK191" s="78">
        <f>IF(AND($BI191="Y", Indicators!O191&lt;&gt;""), _xlfn.PERCENTRANK.EXC(Indicators!O$2:O$210, Indicators!O191)*100, "")</f>
        <v>13.5</v>
      </c>
      <c r="BL191" s="78">
        <f>IF(AND($BI191="Y", Indicators!P191&lt;&gt;""), _xlfn.PERCENTRANK.EXC(Indicators!P$2:P$210, Indicators!P191)*100, "")</f>
        <v>28.1</v>
      </c>
      <c r="BM191" s="78" t="str">
        <f>IF(AND($BI191="Y", Indicators!Q191&lt;&gt;""), _xlfn.PERCENTRANK.EXC(Indicators!Q$2:Q$210, Indicators!Q191)*100, "")</f>
        <v/>
      </c>
      <c r="BN191" s="78" t="str">
        <f>IF(AND($BI191="Y", Indicators!R191&lt;&gt;""), _xlfn.PERCENTRANK.EXC(Indicators!R$2:R$210, Indicators!R191)*100, "")</f>
        <v/>
      </c>
      <c r="BO191" s="78" t="str">
        <f>IF(AND($BI191="Y", Indicators!S191&lt;&gt;""), _xlfn.PERCENTRANK.EXC(Indicators!S$2:S$210, Indicators!S191)*100, "")</f>
        <v/>
      </c>
      <c r="BP191" s="78" t="str">
        <f>IF(AND($BI191="Y", Indicators!T191&lt;&gt;""), _xlfn.PERCENTRANK.EXC(Indicators!T$2:T$210, Indicators!T191)*100, "")</f>
        <v/>
      </c>
      <c r="BQ191" s="78" t="str">
        <f>IF(AND($BI191="Y", Indicators!U191&lt;&gt;""), _xlfn.PERCENTRANK.EXC(Indicators!U$2:U$210, Indicators!U191)*100, "")</f>
        <v/>
      </c>
      <c r="BR191" s="78">
        <f>IF(AND($BI191="Y", Indicators!V191&lt;&gt;""), _xlfn.PERCENTRANK.EXC(Indicators!V$2:V$210, Indicators!V191)*100, "")</f>
        <v>4.3999999999999995</v>
      </c>
      <c r="BS191" s="81">
        <f t="shared" si="93"/>
        <v>2</v>
      </c>
      <c r="BT191" s="84" t="str">
        <f>IF(BI191="Y", IF(BS191&gt;=Parameters!C$13, "Y", "N"), "")</f>
        <v>Y</v>
      </c>
      <c r="BU191" s="29"/>
      <c r="BV191" s="33">
        <f>IF(BT191="Y", Indicators!X191, "")</f>
        <v>17.43</v>
      </c>
      <c r="BW191" s="47" t="str">
        <f>IF(BV191&lt;&gt;"", IF(BV191&gt;Parameters!C$14,"Y", "N"), "")</f>
        <v>Y</v>
      </c>
      <c r="BY191" s="72" t="str">
        <f>IF(Indicators!F191&lt;&gt;"", IF(Indicators!F191&lt;Parameters!F$18, "Y", "N"), "")</f>
        <v>N</v>
      </c>
      <c r="BZ191" s="72" t="str">
        <f>IF(Indicators!G191&lt;&gt;"", IF(Indicators!G191&lt;Parameters!G$18, "Y", "N"), "")</f>
        <v>Y</v>
      </c>
      <c r="CA191" s="72" t="str">
        <f>IF(Indicators!H191&lt;&gt;"", IF(Indicators!H191&lt;Parameters!H$18, "Y", "N"), "")</f>
        <v/>
      </c>
      <c r="CB191" s="72" t="str">
        <f>IF(Indicators!I191&lt;&gt;"", IF(Indicators!I191&lt;Parameters!I$18, "Y", "N"), "")</f>
        <v/>
      </c>
      <c r="CC191" s="72" t="str">
        <f>IF(Indicators!J191&lt;&gt;"", IF(Indicators!J191&lt;Parameters!J$18, "Y", "N"), "")</f>
        <v/>
      </c>
      <c r="CD191" s="72" t="str">
        <f>IF(Indicators!K191&lt;&gt;"", IF(Indicators!K191&lt;Parameters!K$18, "Y", "N"), "")</f>
        <v/>
      </c>
      <c r="CE191" s="72" t="str">
        <f>IF(Indicators!L191&lt;&gt;"", IF(Indicators!L191&lt;Parameters!L$18, "Y", "N"), "")</f>
        <v/>
      </c>
      <c r="CF191" s="72" t="str">
        <f>IF(Indicators!M191&lt;&gt;"", IF(Indicators!M191&lt;Parameters!M$18, "Y", "N"), "")</f>
        <v>Y</v>
      </c>
      <c r="CG191" s="29" t="str">
        <f>IF(Indicators!Q191&lt;&gt;"", IF(Indicators!Q191&lt;Parameters!H$19, "Y", "N"), "")</f>
        <v/>
      </c>
      <c r="CH191" s="29">
        <f t="shared" si="94"/>
        <v>2</v>
      </c>
      <c r="CI191" s="47" t="str">
        <f>IF(AND(K191="No",R191="No"),IF(CH191&gt;=Parameters!C$18, "Y", "N"), "")</f>
        <v/>
      </c>
      <c r="CJ191" s="29"/>
      <c r="CK191" s="29" t="str">
        <f>IF(AND($CI191="Y", Indicators!O191&lt;&gt;""), IF(Indicators!O191&lt;Parameters!F$20, "Y", "N"),"")</f>
        <v/>
      </c>
      <c r="CL191" s="29" t="str">
        <f>IF(AND($CI191="Y", Indicators!P191&lt;&gt;""), IF(Indicators!P191&lt;Parameters!G$20, "Y", "N"),"")</f>
        <v/>
      </c>
      <c r="CM191" s="29" t="str">
        <f>IF(AND($CI191="Y", Indicators!Q191&lt;&gt;""), IF(Indicators!Q191&lt;Parameters!H$20, "Y", "N"),"")</f>
        <v/>
      </c>
      <c r="CN191" s="29" t="str">
        <f>IF(AND($CI191="Y", Indicators!R191&lt;&gt;""), IF(Indicators!R191&lt;Parameters!I$20, "Y", "N"),"")</f>
        <v/>
      </c>
      <c r="CO191" s="29" t="str">
        <f>IF(AND($CI191="Y", Indicators!S191&lt;&gt;""), IF(Indicators!S191&lt;Parameters!J$20, "Y", "N"),"")</f>
        <v/>
      </c>
      <c r="CP191" s="29" t="str">
        <f>IF(AND($CI191="Y", Indicators!T191&lt;&gt;""), IF(Indicators!T191&lt;Parameters!K$20, "Y", "N"),"")</f>
        <v/>
      </c>
      <c r="CQ191" s="29" t="str">
        <f>IF(AND($CI191="Y", Indicators!U191&lt;&gt;""), IF(Indicators!U191&lt;Parameters!L$20, "Y", "N"),"")</f>
        <v/>
      </c>
      <c r="CR191" s="29" t="str">
        <f>IF(AND($CI191="Y", Indicators!V191&lt;&gt;""), IF(Indicators!V191&lt;Parameters!M$20, "Y", "N"),"")</f>
        <v/>
      </c>
      <c r="CS191" s="81" t="str">
        <f t="shared" si="95"/>
        <v/>
      </c>
      <c r="CT191" s="84" t="str">
        <f>IF(CI191="Y", IF(CS191&gt;=Parameters!C$19, "Y", "N"), "")</f>
        <v/>
      </c>
      <c r="CU191" s="29" t="str">
        <f>IF($H191="Yes",#REF!, "")</f>
        <v/>
      </c>
      <c r="CV191" s="78" t="str">
        <f>IF(CT191="Y", Indicators!X191, "")</f>
        <v/>
      </c>
      <c r="CW191" s="34" t="str">
        <f>IF(CV191&lt;&gt;"",IF(CV191&gt;Parameters!C210,"Y","N"), "")</f>
        <v/>
      </c>
      <c r="CY191" s="33" t="str">
        <f>IF($K191="Yes", IF(Indicators!F191&lt;&gt;"", Indicators!F191, ""), "")</f>
        <v/>
      </c>
      <c r="CZ191" s="33" t="str">
        <f>IF($K191="Yes", IF(Indicators!G191&lt;&gt;"", Indicators!G191, ""), "")</f>
        <v/>
      </c>
      <c r="DA191" s="33" t="str">
        <f>IF($K191="Yes", IF(Indicators!H191&lt;&gt;"", Indicators!H191, ""), "")</f>
        <v/>
      </c>
      <c r="DB191" s="33" t="str">
        <f>IF($K191="Yes", IF(Indicators!I191&lt;&gt;"", Indicators!I191, ""), "")</f>
        <v/>
      </c>
      <c r="DC191" s="33" t="str">
        <f>IF($K191="Yes", IF(Indicators!J191&lt;&gt;"", Indicators!J191, ""), "")</f>
        <v/>
      </c>
      <c r="DD191" s="33" t="str">
        <f>IF($K191="Yes", IF(Indicators!K191&lt;&gt;"", Indicators!K191, ""), "")</f>
        <v/>
      </c>
      <c r="DE191" s="33" t="str">
        <f>IF($K191="Yes", IF(Indicators!L191&lt;&gt;"", Indicators!L191, ""), "")</f>
        <v/>
      </c>
      <c r="DF191" s="33" t="str">
        <f>IF($K191="Yes", IF(Indicators!M191&lt;&gt;"", Indicators!M191, ""), "")</f>
        <v/>
      </c>
      <c r="DH191" s="33" t="str">
        <f>IF($K191="Yes", IF(Indicators!W191&lt;&gt;"", Indicators!W191, ""), "")</f>
        <v/>
      </c>
      <c r="DJ191" s="33" t="str">
        <f>IF($K191="Yes", IF(Indicators!O191&lt;&gt;"", Indicators!O191, ""), "")</f>
        <v/>
      </c>
      <c r="DK191" s="33" t="str">
        <f>IF($K191="Yes", IF(Indicators!P191&lt;&gt;"", Indicators!P191, ""), "")</f>
        <v/>
      </c>
      <c r="DL191" s="33" t="str">
        <f>IF($K191="Yes", IF(Indicators!Q191&lt;&gt;"", Indicators!Q191, ""), "")</f>
        <v/>
      </c>
      <c r="DM191" s="33" t="str">
        <f>IF($K191="Yes", IF(Indicators!R191&lt;&gt;"", Indicators!R191, ""), "")</f>
        <v/>
      </c>
      <c r="DN191" s="33" t="str">
        <f>IF($K191="Yes", IF(Indicators!S191&lt;&gt;"", Indicators!S191, ""), "")</f>
        <v/>
      </c>
      <c r="DO191" s="33" t="str">
        <f>IF($K191="Yes", IF(Indicators!T191&lt;&gt;"", Indicators!T191, ""), "")</f>
        <v/>
      </c>
      <c r="DP191" s="33" t="str">
        <f>IF($K191="Yes", IF(Indicators!U191&lt;&gt;"", Indicators!U191, ""), "")</f>
        <v/>
      </c>
      <c r="DQ191" s="33" t="str">
        <f>IF($K191="Yes", IF(Indicators!V191&lt;&gt;"", Indicators!V191, ""), "")</f>
        <v/>
      </c>
      <c r="DS191" s="29" t="str">
        <f>IF($K191="Yes", IF(Indicators!X191&lt;&gt;"", Indicators!X191, ""), "")</f>
        <v/>
      </c>
    </row>
    <row r="192" spans="1:123" x14ac:dyDescent="0.25">
      <c r="A192" s="56" t="str">
        <f>Indicators!A192</f>
        <v>District1041</v>
      </c>
      <c r="B192" s="56" t="str">
        <f>Indicators!B192</f>
        <v>School 3</v>
      </c>
      <c r="C192" s="57" t="str">
        <f>Indicators!D192</f>
        <v>Yes</v>
      </c>
      <c r="D192" s="64" t="str">
        <f>IF(AK192="Y", IF(Parameters!B$5="Percentile", Identification!AJ192,Identification!AI192), "")</f>
        <v/>
      </c>
      <c r="E192" s="64" t="str">
        <f>IF(AN192="Y", IF(Parameters!B$6="Percentile", AM192, AL192), "")</f>
        <v/>
      </c>
      <c r="F192" s="57" t="str">
        <f t="shared" si="64"/>
        <v>N</v>
      </c>
      <c r="G192" s="64" t="str">
        <f>IF(AND(F192="Y", AS192="Y"), IF(Parameters!B$7="Percentile", AR192,AQ192), "")</f>
        <v/>
      </c>
      <c r="H192" s="57" t="str">
        <f t="shared" si="65"/>
        <v/>
      </c>
      <c r="I192" s="64" t="str">
        <f>IF(AND(H192="Y", AW192="Y"), IF(Parameters!B$7="Percentile", AV192,AU192), "")</f>
        <v/>
      </c>
      <c r="J192" s="65" t="str">
        <f t="shared" si="66"/>
        <v/>
      </c>
      <c r="K192" s="57" t="str">
        <f t="shared" si="67"/>
        <v>No</v>
      </c>
      <c r="L192" s="87" t="str">
        <f t="shared" si="68"/>
        <v/>
      </c>
      <c r="M192" s="57" t="str">
        <f>Identification!BI192</f>
        <v>N</v>
      </c>
      <c r="N192" s="87" t="str">
        <f t="shared" si="69"/>
        <v/>
      </c>
      <c r="O192" s="88" t="str">
        <f t="shared" si="70"/>
        <v/>
      </c>
      <c r="P192" s="57" t="str">
        <f t="shared" si="71"/>
        <v/>
      </c>
      <c r="Q192" s="57" t="str">
        <f t="shared" si="72"/>
        <v/>
      </c>
      <c r="R192" s="57" t="str">
        <f t="shared" si="73"/>
        <v>No</v>
      </c>
      <c r="S192" s="57" t="str">
        <f t="shared" si="74"/>
        <v/>
      </c>
      <c r="T192" s="57" t="str">
        <f t="shared" si="75"/>
        <v>N</v>
      </c>
      <c r="U192" s="57" t="str">
        <f t="shared" si="76"/>
        <v/>
      </c>
      <c r="V192" s="88" t="str">
        <f t="shared" si="77"/>
        <v/>
      </c>
      <c r="W192" s="57" t="str">
        <f t="shared" si="78"/>
        <v/>
      </c>
      <c r="X192" s="91" t="str">
        <f t="shared" si="79"/>
        <v/>
      </c>
      <c r="Y192" s="58" t="str">
        <f t="shared" si="80"/>
        <v>No</v>
      </c>
      <c r="AA192" s="29" t="str">
        <f t="shared" si="81"/>
        <v>No</v>
      </c>
      <c r="AB192" s="29" t="str">
        <f t="shared" si="82"/>
        <v>No</v>
      </c>
      <c r="AC192" s="29" t="str">
        <f t="shared" si="83"/>
        <v>No</v>
      </c>
      <c r="AE192" s="29" t="str">
        <f t="shared" si="84"/>
        <v/>
      </c>
      <c r="AF192" s="29" t="str">
        <f t="shared" si="85"/>
        <v/>
      </c>
      <c r="AG192" s="29" t="str">
        <f t="shared" si="86"/>
        <v/>
      </c>
      <c r="AI192" s="33">
        <f>IF(C192="Yes",IF(Indicators!E192&lt;&gt;"", Indicators!E192,""),"")</f>
        <v>58.6206897</v>
      </c>
      <c r="AJ192" s="33">
        <f t="shared" si="87"/>
        <v>87.7</v>
      </c>
      <c r="AK192" s="62" t="str">
        <f>IF(Parameters!B$5="Percentile", IF(AJ192&lt;Parameters!C$5, "Y", "N"), IF(AI192&lt;Parameters!C$5, "Y", "N"))</f>
        <v>N</v>
      </c>
      <c r="AL192" s="33" t="str">
        <f>IF(C192="Yes", IF(Indicators!W192&lt;&gt;"", Indicators!W192, ""),"")</f>
        <v/>
      </c>
      <c r="AM192" s="33" t="str">
        <f t="shared" si="88"/>
        <v/>
      </c>
      <c r="AN192" s="33" t="str">
        <f>IF(AL192&lt;&gt;"", IF(Parameters!B$6="Percentile", IF(AM192&lt;Parameters!C$6, "Y", "N"), IF(AL192&lt;Parameters!C$6, "Y", "N")),"")</f>
        <v/>
      </c>
      <c r="AO192" s="47" t="str">
        <f t="shared" si="89"/>
        <v>N</v>
      </c>
      <c r="AQ192" s="33">
        <f>IF(C192="Yes", IF(Indicators!N192&lt;&gt;"", Indicators!N192,""),"")</f>
        <v>147.5</v>
      </c>
      <c r="AR192" s="33">
        <f t="shared" si="90"/>
        <v>97.2</v>
      </c>
      <c r="AS192" s="48" t="str">
        <f>IF(Parameters!B$7="Percentile", IF(AR192&lt;Parameters!C$7, "Y", "N"), IF(AQ192&lt;Parameters!C$7, "Y", "N"))</f>
        <v>N</v>
      </c>
      <c r="AU192" s="33">
        <f>IF(C192="Yes", IF(Indicators!X192&lt;&gt;"", Indicators!X192,""),"")</f>
        <v>10.36</v>
      </c>
      <c r="AV192" s="33">
        <f t="shared" si="91"/>
        <v>75.900000000000006</v>
      </c>
      <c r="AW192" s="48" t="str">
        <f>IF(Parameters!B$8="Percentile", IF(AV192&lt;Parameters!C$8, "Y", "N"), IF(AU192&gt;Parameters!C$8, "Y", "N"))</f>
        <v>N</v>
      </c>
      <c r="AY192" s="71" t="str">
        <f>IF(Indicators!F192&lt;&gt;"", IF(Indicators!F192&lt;Parameters!F$5, "Y", "N"), "")</f>
        <v>Y</v>
      </c>
      <c r="AZ192" s="71" t="str">
        <f>IF(Indicators!G192&lt;&gt;"", IF(Indicators!G192&lt;Parameters!G$5, "Y", "N"), "")</f>
        <v>N</v>
      </c>
      <c r="BA192" s="71" t="str">
        <f>IF(Indicators!H192&lt;&gt;"", IF(Indicators!H192&lt;Parameters!H$5, "Y", "N"), "")</f>
        <v/>
      </c>
      <c r="BB192" s="71" t="str">
        <f>IF(Indicators!I192&lt;&gt;"", IF(Indicators!I192&lt;Parameters!I$5, "Y", "N"), "")</f>
        <v/>
      </c>
      <c r="BC192" s="71" t="str">
        <f>IF(Indicators!J192&lt;&gt;"", IF(Indicators!J192&lt;Parameters!J$5, "Y", "N"), "")</f>
        <v/>
      </c>
      <c r="BD192" s="71" t="str">
        <f>IF(Indicators!K192&lt;&gt;"", IF(Indicators!K192&lt;Parameters!K$5, "Y", "N"), "")</f>
        <v/>
      </c>
      <c r="BE192" s="71" t="str">
        <f>IF(Indicators!L192&lt;&gt;"", IF(Indicators!L192&lt;Parameters!L$5, "Y", "N"), "")</f>
        <v/>
      </c>
      <c r="BF192" s="71" t="str">
        <f>IF(Indicators!M192&lt;&gt;"", IF(Indicators!M192&lt;Parameters!M$5, "Y", "N"), "")</f>
        <v>N</v>
      </c>
      <c r="BG192" s="29" t="str">
        <f>IF(Indicators!Q192&lt;&gt;"", IF(Indicators!Q192&lt;Parameters!H$6, "Y", "N"), "")</f>
        <v/>
      </c>
      <c r="BH192" s="29">
        <f t="shared" si="92"/>
        <v>1</v>
      </c>
      <c r="BI192" s="47" t="str">
        <f>IF(K192="No",IF(BH192&gt;=Parameters!C$12, "Y", "N"), "")</f>
        <v>N</v>
      </c>
      <c r="BK192" s="78" t="str">
        <f>IF(AND($BI192="Y", Indicators!O192&lt;&gt;""), _xlfn.PERCENTRANK.EXC(Indicators!O$2:O$210, Indicators!O192)*100, "")</f>
        <v/>
      </c>
      <c r="BL192" s="78" t="str">
        <f>IF(AND($BI192="Y", Indicators!P192&lt;&gt;""), _xlfn.PERCENTRANK.EXC(Indicators!P$2:P$210, Indicators!P192)*100, "")</f>
        <v/>
      </c>
      <c r="BM192" s="78" t="str">
        <f>IF(AND($BI192="Y", Indicators!Q192&lt;&gt;""), _xlfn.PERCENTRANK.EXC(Indicators!Q$2:Q$210, Indicators!Q192)*100, "")</f>
        <v/>
      </c>
      <c r="BN192" s="78" t="str">
        <f>IF(AND($BI192="Y", Indicators!R192&lt;&gt;""), _xlfn.PERCENTRANK.EXC(Indicators!R$2:R$210, Indicators!R192)*100, "")</f>
        <v/>
      </c>
      <c r="BO192" s="78" t="str">
        <f>IF(AND($BI192="Y", Indicators!S192&lt;&gt;""), _xlfn.PERCENTRANK.EXC(Indicators!S$2:S$210, Indicators!S192)*100, "")</f>
        <v/>
      </c>
      <c r="BP192" s="78" t="str">
        <f>IF(AND($BI192="Y", Indicators!T192&lt;&gt;""), _xlfn.PERCENTRANK.EXC(Indicators!T$2:T$210, Indicators!T192)*100, "")</f>
        <v/>
      </c>
      <c r="BQ192" s="78" t="str">
        <f>IF(AND($BI192="Y", Indicators!U192&lt;&gt;""), _xlfn.PERCENTRANK.EXC(Indicators!U$2:U$210, Indicators!U192)*100, "")</f>
        <v/>
      </c>
      <c r="BR192" s="78" t="str">
        <f>IF(AND($BI192="Y", Indicators!V192&lt;&gt;""), _xlfn.PERCENTRANK.EXC(Indicators!V$2:V$210, Indicators!V192)*100, "")</f>
        <v/>
      </c>
      <c r="BS192" s="81" t="str">
        <f t="shared" si="93"/>
        <v/>
      </c>
      <c r="BT192" s="84" t="str">
        <f>IF(BI192="Y", IF(BS192&gt;=Parameters!C$13, "Y", "N"), "")</f>
        <v/>
      </c>
      <c r="BU192" s="29"/>
      <c r="BV192" s="33" t="str">
        <f>IF(BT192="Y", Indicators!X192, "")</f>
        <v/>
      </c>
      <c r="BW192" s="47" t="str">
        <f>IF(BV192&lt;&gt;"", IF(BV192&gt;Parameters!C$14,"Y", "N"), "")</f>
        <v/>
      </c>
      <c r="BY192" s="72" t="str">
        <f>IF(Indicators!F192&lt;&gt;"", IF(Indicators!F192&lt;Parameters!F$18, "Y", "N"), "")</f>
        <v>N</v>
      </c>
      <c r="BZ192" s="72" t="str">
        <f>IF(Indicators!G192&lt;&gt;"", IF(Indicators!G192&lt;Parameters!G$18, "Y", "N"), "")</f>
        <v>N</v>
      </c>
      <c r="CA192" s="72" t="str">
        <f>IF(Indicators!H192&lt;&gt;"", IF(Indicators!H192&lt;Parameters!H$18, "Y", "N"), "")</f>
        <v/>
      </c>
      <c r="CB192" s="72" t="str">
        <f>IF(Indicators!I192&lt;&gt;"", IF(Indicators!I192&lt;Parameters!I$18, "Y", "N"), "")</f>
        <v/>
      </c>
      <c r="CC192" s="72" t="str">
        <f>IF(Indicators!J192&lt;&gt;"", IF(Indicators!J192&lt;Parameters!J$18, "Y", "N"), "")</f>
        <v/>
      </c>
      <c r="CD192" s="72" t="str">
        <f>IF(Indicators!K192&lt;&gt;"", IF(Indicators!K192&lt;Parameters!K$18, "Y", "N"), "")</f>
        <v/>
      </c>
      <c r="CE192" s="72" t="str">
        <f>IF(Indicators!L192&lt;&gt;"", IF(Indicators!L192&lt;Parameters!L$18, "Y", "N"), "")</f>
        <v/>
      </c>
      <c r="CF192" s="72" t="str">
        <f>IF(Indicators!M192&lt;&gt;"", IF(Indicators!M192&lt;Parameters!M$18, "Y", "N"), "")</f>
        <v>N</v>
      </c>
      <c r="CG192" s="29" t="str">
        <f>IF(Indicators!Q192&lt;&gt;"", IF(Indicators!Q192&lt;Parameters!H$19, "Y", "N"), "")</f>
        <v/>
      </c>
      <c r="CH192" s="29">
        <f t="shared" si="94"/>
        <v>0</v>
      </c>
      <c r="CI192" s="47" t="str">
        <f>IF(AND(K192="No",R192="No"),IF(CH192&gt;=Parameters!C$18, "Y", "N"), "")</f>
        <v>N</v>
      </c>
      <c r="CJ192" s="29"/>
      <c r="CK192" s="29" t="str">
        <f>IF(AND($CI192="Y", Indicators!O192&lt;&gt;""), IF(Indicators!O192&lt;Parameters!F$20, "Y", "N"),"")</f>
        <v/>
      </c>
      <c r="CL192" s="29" t="str">
        <f>IF(AND($CI192="Y", Indicators!P192&lt;&gt;""), IF(Indicators!P192&lt;Parameters!G$20, "Y", "N"),"")</f>
        <v/>
      </c>
      <c r="CM192" s="29" t="str">
        <f>IF(AND($CI192="Y", Indicators!Q192&lt;&gt;""), IF(Indicators!Q192&lt;Parameters!H$20, "Y", "N"),"")</f>
        <v/>
      </c>
      <c r="CN192" s="29" t="str">
        <f>IF(AND($CI192="Y", Indicators!R192&lt;&gt;""), IF(Indicators!R192&lt;Parameters!I$20, "Y", "N"),"")</f>
        <v/>
      </c>
      <c r="CO192" s="29" t="str">
        <f>IF(AND($CI192="Y", Indicators!S192&lt;&gt;""), IF(Indicators!S192&lt;Parameters!J$20, "Y", "N"),"")</f>
        <v/>
      </c>
      <c r="CP192" s="29" t="str">
        <f>IF(AND($CI192="Y", Indicators!T192&lt;&gt;""), IF(Indicators!T192&lt;Parameters!K$20, "Y", "N"),"")</f>
        <v/>
      </c>
      <c r="CQ192" s="29" t="str">
        <f>IF(AND($CI192="Y", Indicators!U192&lt;&gt;""), IF(Indicators!U192&lt;Parameters!L$20, "Y", "N"),"")</f>
        <v/>
      </c>
      <c r="CR192" s="29" t="str">
        <f>IF(AND($CI192="Y", Indicators!V192&lt;&gt;""), IF(Indicators!V192&lt;Parameters!M$20, "Y", "N"),"")</f>
        <v/>
      </c>
      <c r="CS192" s="81" t="str">
        <f t="shared" si="95"/>
        <v/>
      </c>
      <c r="CT192" s="84" t="str">
        <f>IF(CI192="Y", IF(CS192&gt;=Parameters!C$19, "Y", "N"), "")</f>
        <v/>
      </c>
      <c r="CU192" s="29" t="str">
        <f>IF($H192="Yes",#REF!, "")</f>
        <v/>
      </c>
      <c r="CV192" s="78" t="str">
        <f>IF(CT192="Y", Indicators!X192, "")</f>
        <v/>
      </c>
      <c r="CW192" s="34" t="str">
        <f>IF(CV192&lt;&gt;"",IF(CV192&gt;Parameters!C211,"Y","N"), "")</f>
        <v/>
      </c>
      <c r="CY192" s="33" t="str">
        <f>IF($K192="Yes", IF(Indicators!F192&lt;&gt;"", Indicators!F192, ""), "")</f>
        <v/>
      </c>
      <c r="CZ192" s="33" t="str">
        <f>IF($K192="Yes", IF(Indicators!G192&lt;&gt;"", Indicators!G192, ""), "")</f>
        <v/>
      </c>
      <c r="DA192" s="33" t="str">
        <f>IF($K192="Yes", IF(Indicators!H192&lt;&gt;"", Indicators!H192, ""), "")</f>
        <v/>
      </c>
      <c r="DB192" s="33" t="str">
        <f>IF($K192="Yes", IF(Indicators!I192&lt;&gt;"", Indicators!I192, ""), "")</f>
        <v/>
      </c>
      <c r="DC192" s="33" t="str">
        <f>IF($K192="Yes", IF(Indicators!J192&lt;&gt;"", Indicators!J192, ""), "")</f>
        <v/>
      </c>
      <c r="DD192" s="33" t="str">
        <f>IF($K192="Yes", IF(Indicators!K192&lt;&gt;"", Indicators!K192, ""), "")</f>
        <v/>
      </c>
      <c r="DE192" s="33" t="str">
        <f>IF($K192="Yes", IF(Indicators!L192&lt;&gt;"", Indicators!L192, ""), "")</f>
        <v/>
      </c>
      <c r="DF192" s="33" t="str">
        <f>IF($K192="Yes", IF(Indicators!M192&lt;&gt;"", Indicators!M192, ""), "")</f>
        <v/>
      </c>
      <c r="DH192" s="33" t="str">
        <f>IF($K192="Yes", IF(Indicators!W192&lt;&gt;"", Indicators!W192, ""), "")</f>
        <v/>
      </c>
      <c r="DJ192" s="33" t="str">
        <f>IF($K192="Yes", IF(Indicators!O192&lt;&gt;"", Indicators!O192, ""), "")</f>
        <v/>
      </c>
      <c r="DK192" s="33" t="str">
        <f>IF($K192="Yes", IF(Indicators!P192&lt;&gt;"", Indicators!P192, ""), "")</f>
        <v/>
      </c>
      <c r="DL192" s="33" t="str">
        <f>IF($K192="Yes", IF(Indicators!Q192&lt;&gt;"", Indicators!Q192, ""), "")</f>
        <v/>
      </c>
      <c r="DM192" s="33" t="str">
        <f>IF($K192="Yes", IF(Indicators!R192&lt;&gt;"", Indicators!R192, ""), "")</f>
        <v/>
      </c>
      <c r="DN192" s="33" t="str">
        <f>IF($K192="Yes", IF(Indicators!S192&lt;&gt;"", Indicators!S192, ""), "")</f>
        <v/>
      </c>
      <c r="DO192" s="33" t="str">
        <f>IF($K192="Yes", IF(Indicators!T192&lt;&gt;"", Indicators!T192, ""), "")</f>
        <v/>
      </c>
      <c r="DP192" s="33" t="str">
        <f>IF($K192="Yes", IF(Indicators!U192&lt;&gt;"", Indicators!U192, ""), "")</f>
        <v/>
      </c>
      <c r="DQ192" s="33" t="str">
        <f>IF($K192="Yes", IF(Indicators!V192&lt;&gt;"", Indicators!V192, ""), "")</f>
        <v/>
      </c>
      <c r="DS192" s="29" t="str">
        <f>IF($K192="Yes", IF(Indicators!X192&lt;&gt;"", Indicators!X192, ""), "")</f>
        <v/>
      </c>
    </row>
    <row r="193" spans="1:123" x14ac:dyDescent="0.25">
      <c r="A193" s="56" t="str">
        <f>Indicators!A193</f>
        <v>District1042</v>
      </c>
      <c r="B193" s="56" t="str">
        <f>Indicators!B193</f>
        <v>School 1</v>
      </c>
      <c r="C193" s="57" t="str">
        <f>Indicators!D193</f>
        <v>Yes</v>
      </c>
      <c r="D193" s="64" t="str">
        <f>IF(AK193="Y", IF(Parameters!B$5="Percentile", Identification!AJ193,Identification!AI193), "")</f>
        <v/>
      </c>
      <c r="E193" s="64" t="str">
        <f>IF(AN193="Y", IF(Parameters!B$6="Percentile", AM193, AL193), "")</f>
        <v/>
      </c>
      <c r="F193" s="57" t="str">
        <f t="shared" si="64"/>
        <v>N</v>
      </c>
      <c r="G193" s="64" t="str">
        <f>IF(AND(F193="Y", AS193="Y"), IF(Parameters!B$7="Percentile", AR193,AQ193), "")</f>
        <v/>
      </c>
      <c r="H193" s="57" t="str">
        <f t="shared" si="65"/>
        <v/>
      </c>
      <c r="I193" s="64" t="str">
        <f>IF(AND(H193="Y", AW193="Y"), IF(Parameters!B$7="Percentile", AV193,AU193), "")</f>
        <v/>
      </c>
      <c r="J193" s="65" t="str">
        <f t="shared" si="66"/>
        <v/>
      </c>
      <c r="K193" s="57" t="str">
        <f t="shared" si="67"/>
        <v>No</v>
      </c>
      <c r="L193" s="87" t="str">
        <f t="shared" si="68"/>
        <v/>
      </c>
      <c r="M193" s="57" t="str">
        <f>Identification!BI193</f>
        <v>N</v>
      </c>
      <c r="N193" s="87" t="str">
        <f t="shared" si="69"/>
        <v/>
      </c>
      <c r="O193" s="88" t="str">
        <f t="shared" si="70"/>
        <v/>
      </c>
      <c r="P193" s="57" t="str">
        <f t="shared" si="71"/>
        <v/>
      </c>
      <c r="Q193" s="57" t="str">
        <f t="shared" si="72"/>
        <v/>
      </c>
      <c r="R193" s="57" t="str">
        <f t="shared" si="73"/>
        <v>No</v>
      </c>
      <c r="S193" s="57" t="str">
        <f t="shared" si="74"/>
        <v/>
      </c>
      <c r="T193" s="57" t="str">
        <f t="shared" si="75"/>
        <v>N</v>
      </c>
      <c r="U193" s="57" t="str">
        <f t="shared" si="76"/>
        <v/>
      </c>
      <c r="V193" s="88" t="str">
        <f t="shared" si="77"/>
        <v/>
      </c>
      <c r="W193" s="57" t="str">
        <f t="shared" si="78"/>
        <v/>
      </c>
      <c r="X193" s="91" t="str">
        <f t="shared" si="79"/>
        <v/>
      </c>
      <c r="Y193" s="58" t="str">
        <f t="shared" si="80"/>
        <v>No</v>
      </c>
      <c r="AA193" s="29" t="str">
        <f t="shared" si="81"/>
        <v>No</v>
      </c>
      <c r="AB193" s="29" t="str">
        <f t="shared" si="82"/>
        <v>No</v>
      </c>
      <c r="AC193" s="29" t="str">
        <f t="shared" si="83"/>
        <v>No</v>
      </c>
      <c r="AE193" s="29" t="str">
        <f t="shared" si="84"/>
        <v/>
      </c>
      <c r="AF193" s="29" t="str">
        <f t="shared" si="85"/>
        <v/>
      </c>
      <c r="AG193" s="29" t="str">
        <f t="shared" si="86"/>
        <v/>
      </c>
      <c r="AI193" s="33">
        <f>IF(C193="Yes",IF(Indicators!E193&lt;&gt;"", Indicators!E193,""),"")</f>
        <v>66.226415099999997</v>
      </c>
      <c r="AJ193" s="33">
        <f t="shared" si="87"/>
        <v>95.199999999999989</v>
      </c>
      <c r="AK193" s="62" t="str">
        <f>IF(Parameters!B$5="Percentile", IF(AJ193&lt;Parameters!C$5, "Y", "N"), IF(AI193&lt;Parameters!C$5, "Y", "N"))</f>
        <v>N</v>
      </c>
      <c r="AL193" s="33" t="str">
        <f>IF(C193="Yes", IF(Indicators!W193&lt;&gt;"", Indicators!W193, ""),"")</f>
        <v/>
      </c>
      <c r="AM193" s="33" t="str">
        <f t="shared" si="88"/>
        <v/>
      </c>
      <c r="AN193" s="33" t="str">
        <f>IF(AL193&lt;&gt;"", IF(Parameters!B$6="Percentile", IF(AM193&lt;Parameters!C$6, "Y", "N"), IF(AL193&lt;Parameters!C$6, "Y", "N")),"")</f>
        <v/>
      </c>
      <c r="AO193" s="47" t="str">
        <f t="shared" si="89"/>
        <v>N</v>
      </c>
      <c r="AQ193" s="33">
        <f>IF(C193="Yes", IF(Indicators!N193&lt;&gt;"", Indicators!N193,""),"")</f>
        <v>146.74796749999999</v>
      </c>
      <c r="AR193" s="33">
        <f t="shared" si="90"/>
        <v>96.5</v>
      </c>
      <c r="AS193" s="48" t="str">
        <f>IF(Parameters!B$7="Percentile", IF(AR193&lt;Parameters!C$7, "Y", "N"), IF(AQ193&lt;Parameters!C$7, "Y", "N"))</f>
        <v>N</v>
      </c>
      <c r="AU193" s="33">
        <f>IF(C193="Yes", IF(Indicators!X193&lt;&gt;"", Indicators!X193,""),"")</f>
        <v>6.25</v>
      </c>
      <c r="AV193" s="33">
        <f t="shared" si="91"/>
        <v>94.7</v>
      </c>
      <c r="AW193" s="48" t="str">
        <f>IF(Parameters!B$8="Percentile", IF(AV193&lt;Parameters!C$8, "Y", "N"), IF(AU193&gt;Parameters!C$8, "Y", "N"))</f>
        <v>N</v>
      </c>
      <c r="AY193" s="71" t="str">
        <f>IF(Indicators!F193&lt;&gt;"", IF(Indicators!F193&lt;Parameters!F$5, "Y", "N"), "")</f>
        <v>N</v>
      </c>
      <c r="AZ193" s="71" t="str">
        <f>IF(Indicators!G193&lt;&gt;"", IF(Indicators!G193&lt;Parameters!G$5, "Y", "N"), "")</f>
        <v>N</v>
      </c>
      <c r="BA193" s="71" t="str">
        <f>IF(Indicators!H193&lt;&gt;"", IF(Indicators!H193&lt;Parameters!H$5, "Y", "N"), "")</f>
        <v/>
      </c>
      <c r="BB193" s="71" t="str">
        <f>IF(Indicators!I193&lt;&gt;"", IF(Indicators!I193&lt;Parameters!I$5, "Y", "N"), "")</f>
        <v/>
      </c>
      <c r="BC193" s="71" t="str">
        <f>IF(Indicators!J193&lt;&gt;"", IF(Indicators!J193&lt;Parameters!J$5, "Y", "N"), "")</f>
        <v/>
      </c>
      <c r="BD193" s="71" t="str">
        <f>IF(Indicators!K193&lt;&gt;"", IF(Indicators!K193&lt;Parameters!K$5, "Y", "N"), "")</f>
        <v/>
      </c>
      <c r="BE193" s="71" t="str">
        <f>IF(Indicators!L193&lt;&gt;"", IF(Indicators!L193&lt;Parameters!L$5, "Y", "N"), "")</f>
        <v/>
      </c>
      <c r="BF193" s="71" t="str">
        <f>IF(Indicators!M193&lt;&gt;"", IF(Indicators!M193&lt;Parameters!M$5, "Y", "N"), "")</f>
        <v>N</v>
      </c>
      <c r="BG193" s="29" t="str">
        <f>IF(Indicators!Q193&lt;&gt;"", IF(Indicators!Q193&lt;Parameters!H$6, "Y", "N"), "")</f>
        <v/>
      </c>
      <c r="BH193" s="29">
        <f t="shared" si="92"/>
        <v>0</v>
      </c>
      <c r="BI193" s="47" t="str">
        <f>IF(K193="No",IF(BH193&gt;=Parameters!C$12, "Y", "N"), "")</f>
        <v>N</v>
      </c>
      <c r="BK193" s="78" t="str">
        <f>IF(AND($BI193="Y", Indicators!O193&lt;&gt;""), _xlfn.PERCENTRANK.EXC(Indicators!O$2:O$210, Indicators!O193)*100, "")</f>
        <v/>
      </c>
      <c r="BL193" s="78" t="str">
        <f>IF(AND($BI193="Y", Indicators!P193&lt;&gt;""), _xlfn.PERCENTRANK.EXC(Indicators!P$2:P$210, Indicators!P193)*100, "")</f>
        <v/>
      </c>
      <c r="BM193" s="78" t="str">
        <f>IF(AND($BI193="Y", Indicators!Q193&lt;&gt;""), _xlfn.PERCENTRANK.EXC(Indicators!Q$2:Q$210, Indicators!Q193)*100, "")</f>
        <v/>
      </c>
      <c r="BN193" s="78" t="str">
        <f>IF(AND($BI193="Y", Indicators!R193&lt;&gt;""), _xlfn.PERCENTRANK.EXC(Indicators!R$2:R$210, Indicators!R193)*100, "")</f>
        <v/>
      </c>
      <c r="BO193" s="78" t="str">
        <f>IF(AND($BI193="Y", Indicators!S193&lt;&gt;""), _xlfn.PERCENTRANK.EXC(Indicators!S$2:S$210, Indicators!S193)*100, "")</f>
        <v/>
      </c>
      <c r="BP193" s="78" t="str">
        <f>IF(AND($BI193="Y", Indicators!T193&lt;&gt;""), _xlfn.PERCENTRANK.EXC(Indicators!T$2:T$210, Indicators!T193)*100, "")</f>
        <v/>
      </c>
      <c r="BQ193" s="78" t="str">
        <f>IF(AND($BI193="Y", Indicators!U193&lt;&gt;""), _xlfn.PERCENTRANK.EXC(Indicators!U$2:U$210, Indicators!U193)*100, "")</f>
        <v/>
      </c>
      <c r="BR193" s="78" t="str">
        <f>IF(AND($BI193="Y", Indicators!V193&lt;&gt;""), _xlfn.PERCENTRANK.EXC(Indicators!V$2:V$210, Indicators!V193)*100, "")</f>
        <v/>
      </c>
      <c r="BS193" s="81" t="str">
        <f t="shared" si="93"/>
        <v/>
      </c>
      <c r="BT193" s="84" t="str">
        <f>IF(BI193="Y", IF(BS193&gt;=Parameters!C$13, "Y", "N"), "")</f>
        <v/>
      </c>
      <c r="BU193" s="29"/>
      <c r="BV193" s="33" t="str">
        <f>IF(BT193="Y", Indicators!X193, "")</f>
        <v/>
      </c>
      <c r="BW193" s="47" t="str">
        <f>IF(BV193&lt;&gt;"", IF(BV193&gt;Parameters!C$14,"Y", "N"), "")</f>
        <v/>
      </c>
      <c r="BY193" s="72" t="str">
        <f>IF(Indicators!F193&lt;&gt;"", IF(Indicators!F193&lt;Parameters!F$18, "Y", "N"), "")</f>
        <v>N</v>
      </c>
      <c r="BZ193" s="72" t="str">
        <f>IF(Indicators!G193&lt;&gt;"", IF(Indicators!G193&lt;Parameters!G$18, "Y", "N"), "")</f>
        <v>N</v>
      </c>
      <c r="CA193" s="72" t="str">
        <f>IF(Indicators!H193&lt;&gt;"", IF(Indicators!H193&lt;Parameters!H$18, "Y", "N"), "")</f>
        <v/>
      </c>
      <c r="CB193" s="72" t="str">
        <f>IF(Indicators!I193&lt;&gt;"", IF(Indicators!I193&lt;Parameters!I$18, "Y", "N"), "")</f>
        <v/>
      </c>
      <c r="CC193" s="72" t="str">
        <f>IF(Indicators!J193&lt;&gt;"", IF(Indicators!J193&lt;Parameters!J$18, "Y", "N"), "")</f>
        <v/>
      </c>
      <c r="CD193" s="72" t="str">
        <f>IF(Indicators!K193&lt;&gt;"", IF(Indicators!K193&lt;Parameters!K$18, "Y", "N"), "")</f>
        <v/>
      </c>
      <c r="CE193" s="72" t="str">
        <f>IF(Indicators!L193&lt;&gt;"", IF(Indicators!L193&lt;Parameters!L$18, "Y", "N"), "")</f>
        <v/>
      </c>
      <c r="CF193" s="72" t="str">
        <f>IF(Indicators!M193&lt;&gt;"", IF(Indicators!M193&lt;Parameters!M$18, "Y", "N"), "")</f>
        <v>N</v>
      </c>
      <c r="CG193" s="29" t="str">
        <f>IF(Indicators!Q193&lt;&gt;"", IF(Indicators!Q193&lt;Parameters!H$19, "Y", "N"), "")</f>
        <v/>
      </c>
      <c r="CH193" s="29">
        <f t="shared" si="94"/>
        <v>0</v>
      </c>
      <c r="CI193" s="47" t="str">
        <f>IF(AND(K193="No",R193="No"),IF(CH193&gt;=Parameters!C$18, "Y", "N"), "")</f>
        <v>N</v>
      </c>
      <c r="CJ193" s="29"/>
      <c r="CK193" s="29" t="str">
        <f>IF(AND($CI193="Y", Indicators!O193&lt;&gt;""), IF(Indicators!O193&lt;Parameters!F$20, "Y", "N"),"")</f>
        <v/>
      </c>
      <c r="CL193" s="29" t="str">
        <f>IF(AND($CI193="Y", Indicators!P193&lt;&gt;""), IF(Indicators!P193&lt;Parameters!G$20, "Y", "N"),"")</f>
        <v/>
      </c>
      <c r="CM193" s="29" t="str">
        <f>IF(AND($CI193="Y", Indicators!Q193&lt;&gt;""), IF(Indicators!Q193&lt;Parameters!H$20, "Y", "N"),"")</f>
        <v/>
      </c>
      <c r="CN193" s="29" t="str">
        <f>IF(AND($CI193="Y", Indicators!R193&lt;&gt;""), IF(Indicators!R193&lt;Parameters!I$20, "Y", "N"),"")</f>
        <v/>
      </c>
      <c r="CO193" s="29" t="str">
        <f>IF(AND($CI193="Y", Indicators!S193&lt;&gt;""), IF(Indicators!S193&lt;Parameters!J$20, "Y", "N"),"")</f>
        <v/>
      </c>
      <c r="CP193" s="29" t="str">
        <f>IF(AND($CI193="Y", Indicators!T193&lt;&gt;""), IF(Indicators!T193&lt;Parameters!K$20, "Y", "N"),"")</f>
        <v/>
      </c>
      <c r="CQ193" s="29" t="str">
        <f>IF(AND($CI193="Y", Indicators!U193&lt;&gt;""), IF(Indicators!U193&lt;Parameters!L$20, "Y", "N"),"")</f>
        <v/>
      </c>
      <c r="CR193" s="29" t="str">
        <f>IF(AND($CI193="Y", Indicators!V193&lt;&gt;""), IF(Indicators!V193&lt;Parameters!M$20, "Y", "N"),"")</f>
        <v/>
      </c>
      <c r="CS193" s="81" t="str">
        <f t="shared" si="95"/>
        <v/>
      </c>
      <c r="CT193" s="84" t="str">
        <f>IF(CI193="Y", IF(CS193&gt;=Parameters!C$19, "Y", "N"), "")</f>
        <v/>
      </c>
      <c r="CU193" s="29" t="str">
        <f>IF($H193="Yes",#REF!, "")</f>
        <v/>
      </c>
      <c r="CV193" s="78" t="str">
        <f>IF(CT193="Y", Indicators!X193, "")</f>
        <v/>
      </c>
      <c r="CW193" s="34" t="str">
        <f>IF(CV193&lt;&gt;"",IF(CV193&gt;Parameters!C212,"Y","N"), "")</f>
        <v/>
      </c>
      <c r="CY193" s="33" t="str">
        <f>IF($K193="Yes", IF(Indicators!F193&lt;&gt;"", Indicators!F193, ""), "")</f>
        <v/>
      </c>
      <c r="CZ193" s="33" t="str">
        <f>IF($K193="Yes", IF(Indicators!G193&lt;&gt;"", Indicators!G193, ""), "")</f>
        <v/>
      </c>
      <c r="DA193" s="33" t="str">
        <f>IF($K193="Yes", IF(Indicators!H193&lt;&gt;"", Indicators!H193, ""), "")</f>
        <v/>
      </c>
      <c r="DB193" s="33" t="str">
        <f>IF($K193="Yes", IF(Indicators!I193&lt;&gt;"", Indicators!I193, ""), "")</f>
        <v/>
      </c>
      <c r="DC193" s="33" t="str">
        <f>IF($K193="Yes", IF(Indicators!J193&lt;&gt;"", Indicators!J193, ""), "")</f>
        <v/>
      </c>
      <c r="DD193" s="33" t="str">
        <f>IF($K193="Yes", IF(Indicators!K193&lt;&gt;"", Indicators!K193, ""), "")</f>
        <v/>
      </c>
      <c r="DE193" s="33" t="str">
        <f>IF($K193="Yes", IF(Indicators!L193&lt;&gt;"", Indicators!L193, ""), "")</f>
        <v/>
      </c>
      <c r="DF193" s="33" t="str">
        <f>IF($K193="Yes", IF(Indicators!M193&lt;&gt;"", Indicators!M193, ""), "")</f>
        <v/>
      </c>
      <c r="DH193" s="33" t="str">
        <f>IF($K193="Yes", IF(Indicators!W193&lt;&gt;"", Indicators!W193, ""), "")</f>
        <v/>
      </c>
      <c r="DJ193" s="33" t="str">
        <f>IF($K193="Yes", IF(Indicators!O193&lt;&gt;"", Indicators!O193, ""), "")</f>
        <v/>
      </c>
      <c r="DK193" s="33" t="str">
        <f>IF($K193="Yes", IF(Indicators!P193&lt;&gt;"", Indicators!P193, ""), "")</f>
        <v/>
      </c>
      <c r="DL193" s="33" t="str">
        <f>IF($K193="Yes", IF(Indicators!Q193&lt;&gt;"", Indicators!Q193, ""), "")</f>
        <v/>
      </c>
      <c r="DM193" s="33" t="str">
        <f>IF($K193="Yes", IF(Indicators!R193&lt;&gt;"", Indicators!R193, ""), "")</f>
        <v/>
      </c>
      <c r="DN193" s="33" t="str">
        <f>IF($K193="Yes", IF(Indicators!S193&lt;&gt;"", Indicators!S193, ""), "")</f>
        <v/>
      </c>
      <c r="DO193" s="33" t="str">
        <f>IF($K193="Yes", IF(Indicators!T193&lt;&gt;"", Indicators!T193, ""), "")</f>
        <v/>
      </c>
      <c r="DP193" s="33" t="str">
        <f>IF($K193="Yes", IF(Indicators!U193&lt;&gt;"", Indicators!U193, ""), "")</f>
        <v/>
      </c>
      <c r="DQ193" s="33" t="str">
        <f>IF($K193="Yes", IF(Indicators!V193&lt;&gt;"", Indicators!V193, ""), "")</f>
        <v/>
      </c>
      <c r="DS193" s="29" t="str">
        <f>IF($K193="Yes", IF(Indicators!X193&lt;&gt;"", Indicators!X193, ""), "")</f>
        <v/>
      </c>
    </row>
    <row r="194" spans="1:123" x14ac:dyDescent="0.25">
      <c r="A194" s="56" t="str">
        <f>Indicators!A194</f>
        <v>District1042</v>
      </c>
      <c r="B194" s="56" t="str">
        <f>Indicators!B194</f>
        <v>School 2</v>
      </c>
      <c r="C194" s="57" t="str">
        <f>Indicators!D194</f>
        <v>Yes</v>
      </c>
      <c r="D194" s="64" t="str">
        <f>IF(AK194="Y", IF(Parameters!B$5="Percentile", Identification!AJ194,Identification!AI194), "")</f>
        <v/>
      </c>
      <c r="E194" s="64" t="str">
        <f>IF(AN194="Y", IF(Parameters!B$6="Percentile", AM194, AL194), "")</f>
        <v/>
      </c>
      <c r="F194" s="57" t="str">
        <f t="shared" ref="F194:F210" si="96">IF(C194="Yes", AO194, "")</f>
        <v>N</v>
      </c>
      <c r="G194" s="64" t="str">
        <f>IF(AND(F194="Y", AS194="Y"), IF(Parameters!B$7="Percentile", AR194,AQ194), "")</f>
        <v/>
      </c>
      <c r="H194" s="57" t="str">
        <f t="shared" ref="H194:H210" si="97">IF(AND(C194="Yes", F194="Y"), AS194, "")</f>
        <v/>
      </c>
      <c r="I194" s="64" t="str">
        <f>IF(AND(H194="Y", AW194="Y"), IF(Parameters!B$7="Percentile", AV194,AU194), "")</f>
        <v/>
      </c>
      <c r="J194" s="65" t="str">
        <f t="shared" ref="J194:J210" si="98">IF(AND(C194="Yes", H194="Y"), AW194, "")</f>
        <v/>
      </c>
      <c r="K194" s="57" t="str">
        <f t="shared" si="67"/>
        <v>No</v>
      </c>
      <c r="L194" s="87" t="str">
        <f t="shared" si="68"/>
        <v/>
      </c>
      <c r="M194" s="57" t="str">
        <f>Identification!BI194</f>
        <v>N</v>
      </c>
      <c r="N194" s="87" t="str">
        <f t="shared" si="69"/>
        <v/>
      </c>
      <c r="O194" s="88" t="str">
        <f t="shared" si="70"/>
        <v/>
      </c>
      <c r="P194" s="57" t="str">
        <f t="shared" si="71"/>
        <v/>
      </c>
      <c r="Q194" s="57" t="str">
        <f t="shared" si="72"/>
        <v/>
      </c>
      <c r="R194" s="57" t="str">
        <f t="shared" si="73"/>
        <v>No</v>
      </c>
      <c r="S194" s="57" t="str">
        <f t="shared" si="74"/>
        <v/>
      </c>
      <c r="T194" s="57" t="str">
        <f t="shared" si="75"/>
        <v>N</v>
      </c>
      <c r="U194" s="57" t="str">
        <f t="shared" si="76"/>
        <v/>
      </c>
      <c r="V194" s="88" t="str">
        <f t="shared" si="77"/>
        <v/>
      </c>
      <c r="W194" s="57" t="str">
        <f t="shared" si="78"/>
        <v/>
      </c>
      <c r="X194" s="91" t="str">
        <f t="shared" si="79"/>
        <v/>
      </c>
      <c r="Y194" s="58" t="str">
        <f t="shared" si="80"/>
        <v>No</v>
      </c>
      <c r="AA194" s="29" t="str">
        <f t="shared" si="81"/>
        <v>No</v>
      </c>
      <c r="AB194" s="29" t="str">
        <f t="shared" si="82"/>
        <v>No</v>
      </c>
      <c r="AC194" s="29" t="str">
        <f t="shared" si="83"/>
        <v>No</v>
      </c>
      <c r="AE194" s="29" t="str">
        <f t="shared" si="84"/>
        <v/>
      </c>
      <c r="AF194" s="29" t="str">
        <f t="shared" si="85"/>
        <v/>
      </c>
      <c r="AG194" s="29" t="str">
        <f t="shared" si="86"/>
        <v/>
      </c>
      <c r="AI194" s="33">
        <f>IF(C194="Yes",IF(Indicators!E194&lt;&gt;"", Indicators!E194,""),"")</f>
        <v>53.191489400000002</v>
      </c>
      <c r="AJ194" s="33">
        <f t="shared" si="87"/>
        <v>73.400000000000006</v>
      </c>
      <c r="AK194" s="62" t="str">
        <f>IF(Parameters!B$5="Percentile", IF(AJ194&lt;Parameters!C$5, "Y", "N"), IF(AI194&lt;Parameters!C$5, "Y", "N"))</f>
        <v>N</v>
      </c>
      <c r="AL194" s="33" t="str">
        <f>IF(C194="Yes", IF(Indicators!W194&lt;&gt;"", Indicators!W194, ""),"")</f>
        <v/>
      </c>
      <c r="AM194" s="33" t="str">
        <f t="shared" si="88"/>
        <v/>
      </c>
      <c r="AN194" s="33" t="str">
        <f>IF(AL194&lt;&gt;"", IF(Parameters!B$6="Percentile", IF(AM194&lt;Parameters!C$6, "Y", "N"), IF(AL194&lt;Parameters!C$6, "Y", "N")),"")</f>
        <v/>
      </c>
      <c r="AO194" s="47" t="str">
        <f t="shared" si="89"/>
        <v>N</v>
      </c>
      <c r="AQ194" s="33">
        <f>IF(C194="Yes", IF(Indicators!N194&lt;&gt;"", Indicators!N194,""),"")</f>
        <v>103.125</v>
      </c>
      <c r="AR194" s="33">
        <f t="shared" si="90"/>
        <v>30.8</v>
      </c>
      <c r="AS194" s="48" t="str">
        <f>IF(Parameters!B$7="Percentile", IF(AR194&lt;Parameters!C$7, "Y", "N"), IF(AQ194&lt;Parameters!C$7, "Y", "N"))</f>
        <v>N</v>
      </c>
      <c r="AU194" s="33">
        <f>IF(C194="Yes", IF(Indicators!X194&lt;&gt;"", Indicators!X194,""),"")</f>
        <v>17.98</v>
      </c>
      <c r="AV194" s="33">
        <f t="shared" si="91"/>
        <v>28.200000000000003</v>
      </c>
      <c r="AW194" s="48" t="str">
        <f>IF(Parameters!B$8="Percentile", IF(AV194&lt;Parameters!C$8, "Y", "N"), IF(AU194&gt;Parameters!C$8, "Y", "N"))</f>
        <v>N</v>
      </c>
      <c r="AY194" s="71" t="str">
        <f>IF(Indicators!F194&lt;&gt;"", IF(Indicators!F194&lt;Parameters!F$5, "Y", "N"), "")</f>
        <v>N</v>
      </c>
      <c r="AZ194" s="71" t="str">
        <f>IF(Indicators!G194&lt;&gt;"", IF(Indicators!G194&lt;Parameters!G$5, "Y", "N"), "")</f>
        <v/>
      </c>
      <c r="BA194" s="71" t="str">
        <f>IF(Indicators!H194&lt;&gt;"", IF(Indicators!H194&lt;Parameters!H$5, "Y", "N"), "")</f>
        <v/>
      </c>
      <c r="BB194" s="71" t="str">
        <f>IF(Indicators!I194&lt;&gt;"", IF(Indicators!I194&lt;Parameters!I$5, "Y", "N"), "")</f>
        <v/>
      </c>
      <c r="BC194" s="71" t="str">
        <f>IF(Indicators!J194&lt;&gt;"", IF(Indicators!J194&lt;Parameters!J$5, "Y", "N"), "")</f>
        <v/>
      </c>
      <c r="BD194" s="71" t="str">
        <f>IF(Indicators!K194&lt;&gt;"", IF(Indicators!K194&lt;Parameters!K$5, "Y", "N"), "")</f>
        <v/>
      </c>
      <c r="BE194" s="71" t="str">
        <f>IF(Indicators!L194&lt;&gt;"", IF(Indicators!L194&lt;Parameters!L$5, "Y", "N"), "")</f>
        <v/>
      </c>
      <c r="BF194" s="71" t="str">
        <f>IF(Indicators!M194&lt;&gt;"", IF(Indicators!M194&lt;Parameters!M$5, "Y", "N"), "")</f>
        <v>Y</v>
      </c>
      <c r="BG194" s="29" t="str">
        <f>IF(Indicators!Q194&lt;&gt;"", IF(Indicators!Q194&lt;Parameters!H$6, "Y", "N"), "")</f>
        <v/>
      </c>
      <c r="BH194" s="29">
        <f t="shared" si="92"/>
        <v>1</v>
      </c>
      <c r="BI194" s="47" t="str">
        <f>IF(K194="No",IF(BH194&gt;=Parameters!C$12, "Y", "N"), "")</f>
        <v>N</v>
      </c>
      <c r="BK194" s="78" t="str">
        <f>IF(AND($BI194="Y", Indicators!O194&lt;&gt;""), _xlfn.PERCENTRANK.EXC(Indicators!O$2:O$210, Indicators!O194)*100, "")</f>
        <v/>
      </c>
      <c r="BL194" s="78" t="str">
        <f>IF(AND($BI194="Y", Indicators!P194&lt;&gt;""), _xlfn.PERCENTRANK.EXC(Indicators!P$2:P$210, Indicators!P194)*100, "")</f>
        <v/>
      </c>
      <c r="BM194" s="78" t="str">
        <f>IF(AND($BI194="Y", Indicators!Q194&lt;&gt;""), _xlfn.PERCENTRANK.EXC(Indicators!Q$2:Q$210, Indicators!Q194)*100, "")</f>
        <v/>
      </c>
      <c r="BN194" s="78" t="str">
        <f>IF(AND($BI194="Y", Indicators!R194&lt;&gt;""), _xlfn.PERCENTRANK.EXC(Indicators!R$2:R$210, Indicators!R194)*100, "")</f>
        <v/>
      </c>
      <c r="BO194" s="78" t="str">
        <f>IF(AND($BI194="Y", Indicators!S194&lt;&gt;""), _xlfn.PERCENTRANK.EXC(Indicators!S$2:S$210, Indicators!S194)*100, "")</f>
        <v/>
      </c>
      <c r="BP194" s="78" t="str">
        <f>IF(AND($BI194="Y", Indicators!T194&lt;&gt;""), _xlfn.PERCENTRANK.EXC(Indicators!T$2:T$210, Indicators!T194)*100, "")</f>
        <v/>
      </c>
      <c r="BQ194" s="78" t="str">
        <f>IF(AND($BI194="Y", Indicators!U194&lt;&gt;""), _xlfn.PERCENTRANK.EXC(Indicators!U$2:U$210, Indicators!U194)*100, "")</f>
        <v/>
      </c>
      <c r="BR194" s="78" t="str">
        <f>IF(AND($BI194="Y", Indicators!V194&lt;&gt;""), _xlfn.PERCENTRANK.EXC(Indicators!V$2:V$210, Indicators!V194)*100, "")</f>
        <v/>
      </c>
      <c r="BS194" s="81" t="str">
        <f t="shared" si="93"/>
        <v/>
      </c>
      <c r="BT194" s="84" t="str">
        <f>IF(BI194="Y", IF(BS194&gt;=Parameters!C$13, "Y", "N"), "")</f>
        <v/>
      </c>
      <c r="BU194" s="29"/>
      <c r="BV194" s="33" t="str">
        <f>IF(BT194="Y", Indicators!X194, "")</f>
        <v/>
      </c>
      <c r="BW194" s="47" t="str">
        <f>IF(BV194&lt;&gt;"", IF(BV194&gt;Parameters!C$14,"Y", "N"), "")</f>
        <v/>
      </c>
      <c r="BY194" s="72" t="str">
        <f>IF(Indicators!F194&lt;&gt;"", IF(Indicators!F194&lt;Parameters!F$18, "Y", "N"), "")</f>
        <v>N</v>
      </c>
      <c r="BZ194" s="72" t="str">
        <f>IF(Indicators!G194&lt;&gt;"", IF(Indicators!G194&lt;Parameters!G$18, "Y", "N"), "")</f>
        <v/>
      </c>
      <c r="CA194" s="72" t="str">
        <f>IF(Indicators!H194&lt;&gt;"", IF(Indicators!H194&lt;Parameters!H$18, "Y", "N"), "")</f>
        <v/>
      </c>
      <c r="CB194" s="72" t="str">
        <f>IF(Indicators!I194&lt;&gt;"", IF(Indicators!I194&lt;Parameters!I$18, "Y", "N"), "")</f>
        <v/>
      </c>
      <c r="CC194" s="72" t="str">
        <f>IF(Indicators!J194&lt;&gt;"", IF(Indicators!J194&lt;Parameters!J$18, "Y", "N"), "")</f>
        <v/>
      </c>
      <c r="CD194" s="72" t="str">
        <f>IF(Indicators!K194&lt;&gt;"", IF(Indicators!K194&lt;Parameters!K$18, "Y", "N"), "")</f>
        <v/>
      </c>
      <c r="CE194" s="72" t="str">
        <f>IF(Indicators!L194&lt;&gt;"", IF(Indicators!L194&lt;Parameters!L$18, "Y", "N"), "")</f>
        <v/>
      </c>
      <c r="CF194" s="72" t="str">
        <f>IF(Indicators!M194&lt;&gt;"", IF(Indicators!M194&lt;Parameters!M$18, "Y", "N"), "")</f>
        <v>N</v>
      </c>
      <c r="CG194" s="29" t="str">
        <f>IF(Indicators!Q194&lt;&gt;"", IF(Indicators!Q194&lt;Parameters!H$19, "Y", "N"), "")</f>
        <v/>
      </c>
      <c r="CH194" s="29">
        <f t="shared" si="94"/>
        <v>0</v>
      </c>
      <c r="CI194" s="47" t="str">
        <f>IF(AND(K194="No",R194="No"),IF(CH194&gt;=Parameters!C$18, "Y", "N"), "")</f>
        <v>N</v>
      </c>
      <c r="CJ194" s="29"/>
      <c r="CK194" s="29" t="str">
        <f>IF(AND($CI194="Y", Indicators!O194&lt;&gt;""), IF(Indicators!O194&lt;Parameters!F$20, "Y", "N"),"")</f>
        <v/>
      </c>
      <c r="CL194" s="29" t="str">
        <f>IF(AND($CI194="Y", Indicators!P194&lt;&gt;""), IF(Indicators!P194&lt;Parameters!G$20, "Y", "N"),"")</f>
        <v/>
      </c>
      <c r="CM194" s="29" t="str">
        <f>IF(AND($CI194="Y", Indicators!Q194&lt;&gt;""), IF(Indicators!Q194&lt;Parameters!H$20, "Y", "N"),"")</f>
        <v/>
      </c>
      <c r="CN194" s="29" t="str">
        <f>IF(AND($CI194="Y", Indicators!R194&lt;&gt;""), IF(Indicators!R194&lt;Parameters!I$20, "Y", "N"),"")</f>
        <v/>
      </c>
      <c r="CO194" s="29" t="str">
        <f>IF(AND($CI194="Y", Indicators!S194&lt;&gt;""), IF(Indicators!S194&lt;Parameters!J$20, "Y", "N"),"")</f>
        <v/>
      </c>
      <c r="CP194" s="29" t="str">
        <f>IF(AND($CI194="Y", Indicators!T194&lt;&gt;""), IF(Indicators!T194&lt;Parameters!K$20, "Y", "N"),"")</f>
        <v/>
      </c>
      <c r="CQ194" s="29" t="str">
        <f>IF(AND($CI194="Y", Indicators!U194&lt;&gt;""), IF(Indicators!U194&lt;Parameters!L$20, "Y", "N"),"")</f>
        <v/>
      </c>
      <c r="CR194" s="29" t="str">
        <f>IF(AND($CI194="Y", Indicators!V194&lt;&gt;""), IF(Indicators!V194&lt;Parameters!M$20, "Y", "N"),"")</f>
        <v/>
      </c>
      <c r="CS194" s="81" t="str">
        <f t="shared" si="95"/>
        <v/>
      </c>
      <c r="CT194" s="84" t="str">
        <f>IF(CI194="Y", IF(CS194&gt;=Parameters!C$19, "Y", "N"), "")</f>
        <v/>
      </c>
      <c r="CU194" s="29" t="str">
        <f>IF($H194="Yes",#REF!, "")</f>
        <v/>
      </c>
      <c r="CV194" s="78" t="str">
        <f>IF(CT194="Y", Indicators!X194, "")</f>
        <v/>
      </c>
      <c r="CW194" s="34" t="str">
        <f>IF(CV194&lt;&gt;"",IF(CV194&gt;Parameters!C213,"Y","N"), "")</f>
        <v/>
      </c>
      <c r="CY194" s="33" t="str">
        <f>IF($K194="Yes", IF(Indicators!F194&lt;&gt;"", Indicators!F194, ""), "")</f>
        <v/>
      </c>
      <c r="CZ194" s="33" t="str">
        <f>IF($K194="Yes", IF(Indicators!G194&lt;&gt;"", Indicators!G194, ""), "")</f>
        <v/>
      </c>
      <c r="DA194" s="33" t="str">
        <f>IF($K194="Yes", IF(Indicators!H194&lt;&gt;"", Indicators!H194, ""), "")</f>
        <v/>
      </c>
      <c r="DB194" s="33" t="str">
        <f>IF($K194="Yes", IF(Indicators!I194&lt;&gt;"", Indicators!I194, ""), "")</f>
        <v/>
      </c>
      <c r="DC194" s="33" t="str">
        <f>IF($K194="Yes", IF(Indicators!J194&lt;&gt;"", Indicators!J194, ""), "")</f>
        <v/>
      </c>
      <c r="DD194" s="33" t="str">
        <f>IF($K194="Yes", IF(Indicators!K194&lt;&gt;"", Indicators!K194, ""), "")</f>
        <v/>
      </c>
      <c r="DE194" s="33" t="str">
        <f>IF($K194="Yes", IF(Indicators!L194&lt;&gt;"", Indicators!L194, ""), "")</f>
        <v/>
      </c>
      <c r="DF194" s="33" t="str">
        <f>IF($K194="Yes", IF(Indicators!M194&lt;&gt;"", Indicators!M194, ""), "")</f>
        <v/>
      </c>
      <c r="DH194" s="33" t="str">
        <f>IF($K194="Yes", IF(Indicators!W194&lt;&gt;"", Indicators!W194, ""), "")</f>
        <v/>
      </c>
      <c r="DJ194" s="33" t="str">
        <f>IF($K194="Yes", IF(Indicators!O194&lt;&gt;"", Indicators!O194, ""), "")</f>
        <v/>
      </c>
      <c r="DK194" s="33" t="str">
        <f>IF($K194="Yes", IF(Indicators!P194&lt;&gt;"", Indicators!P194, ""), "")</f>
        <v/>
      </c>
      <c r="DL194" s="33" t="str">
        <f>IF($K194="Yes", IF(Indicators!Q194&lt;&gt;"", Indicators!Q194, ""), "")</f>
        <v/>
      </c>
      <c r="DM194" s="33" t="str">
        <f>IF($K194="Yes", IF(Indicators!R194&lt;&gt;"", Indicators!R194, ""), "")</f>
        <v/>
      </c>
      <c r="DN194" s="33" t="str">
        <f>IF($K194="Yes", IF(Indicators!S194&lt;&gt;"", Indicators!S194, ""), "")</f>
        <v/>
      </c>
      <c r="DO194" s="33" t="str">
        <f>IF($K194="Yes", IF(Indicators!T194&lt;&gt;"", Indicators!T194, ""), "")</f>
        <v/>
      </c>
      <c r="DP194" s="33" t="str">
        <f>IF($K194="Yes", IF(Indicators!U194&lt;&gt;"", Indicators!U194, ""), "")</f>
        <v/>
      </c>
      <c r="DQ194" s="33" t="str">
        <f>IF($K194="Yes", IF(Indicators!V194&lt;&gt;"", Indicators!V194, ""), "")</f>
        <v/>
      </c>
      <c r="DS194" s="29" t="str">
        <f>IF($K194="Yes", IF(Indicators!X194&lt;&gt;"", Indicators!X194, ""), "")</f>
        <v/>
      </c>
    </row>
    <row r="195" spans="1:123" x14ac:dyDescent="0.25">
      <c r="A195" s="56" t="str">
        <f>Indicators!A195</f>
        <v>District1042</v>
      </c>
      <c r="B195" s="56" t="str">
        <f>Indicators!B195</f>
        <v>School 3</v>
      </c>
      <c r="C195" s="57" t="str">
        <f>Indicators!D195</f>
        <v>Yes</v>
      </c>
      <c r="D195" s="64">
        <f>IF(AK195="Y", IF(Parameters!B$5="Percentile", Identification!AJ195,Identification!AI195), "")</f>
        <v>41.891891899999997</v>
      </c>
      <c r="E195" s="64" t="str">
        <f>IF(AN195="Y", IF(Parameters!B$6="Percentile", AM195, AL195), "")</f>
        <v/>
      </c>
      <c r="F195" s="57" t="str">
        <f t="shared" si="96"/>
        <v>Y</v>
      </c>
      <c r="G195" s="64">
        <f>IF(AND(F195="Y", AS195="Y"), IF(Parameters!B$7="Percentile", AR195,AQ195), "")</f>
        <v>10.199999999999999</v>
      </c>
      <c r="H195" s="57" t="str">
        <f t="shared" si="97"/>
        <v>Y</v>
      </c>
      <c r="I195" s="64" t="str">
        <f>IF(AND(H195="Y", AW195="Y"), IF(Parameters!B$7="Percentile", AV195,AU195), "")</f>
        <v/>
      </c>
      <c r="J195" s="65" t="str">
        <f t="shared" si="98"/>
        <v>N</v>
      </c>
      <c r="K195" s="57" t="str">
        <f t="shared" ref="K195:K210" si="99">IF(J195="Y", "Yes", "No")</f>
        <v>No</v>
      </c>
      <c r="L195" s="87">
        <f t="shared" ref="L195:L210" si="100">IF(BI195="Y", BH195, "")</f>
        <v>3</v>
      </c>
      <c r="M195" s="57" t="str">
        <f>Identification!BI195</f>
        <v>Y</v>
      </c>
      <c r="N195" s="87">
        <f t="shared" ref="N195:N210" si="101">IF(BT195="Y", BS195, "")</f>
        <v>3</v>
      </c>
      <c r="O195" s="88" t="str">
        <f t="shared" ref="O195:O210" si="102">BT195</f>
        <v>Y</v>
      </c>
      <c r="P195" s="57">
        <f t="shared" ref="P195:P210" si="103">IF(BW195="Y", BV195, "")</f>
        <v>10.64</v>
      </c>
      <c r="Q195" s="57" t="str">
        <f t="shared" ref="Q195:Q210" si="104">BW195</f>
        <v>Y</v>
      </c>
      <c r="R195" s="57" t="str">
        <f t="shared" ref="R195:R210" si="105">IF(Q195="Y", "Yes", "No")</f>
        <v>Yes</v>
      </c>
      <c r="S195" s="57" t="str">
        <f t="shared" ref="S195:S210" si="106">IF(CI195="Y", CH195, "")</f>
        <v/>
      </c>
      <c r="T195" s="57" t="str">
        <f t="shared" ref="T195:T210" si="107">CI195</f>
        <v/>
      </c>
      <c r="U195" s="57" t="str">
        <f t="shared" ref="U195:U210" si="108">IF(CT195="Y",CS195, "")</f>
        <v/>
      </c>
      <c r="V195" s="88" t="str">
        <f t="shared" ref="V195:V210" si="109">CT195</f>
        <v/>
      </c>
      <c r="W195" s="57" t="str">
        <f t="shared" ref="W195:W210" si="110">IF(CW195="Y", CV195, "")</f>
        <v/>
      </c>
      <c r="X195" s="91" t="str">
        <f t="shared" ref="X195:X210" si="111">CW195</f>
        <v/>
      </c>
      <c r="Y195" s="58" t="str">
        <f t="shared" ref="Y195:Y210" si="112">IF(X195="Y", "Yes", "No")</f>
        <v>No</v>
      </c>
      <c r="AA195" s="29" t="str">
        <f t="shared" ref="AA195:AA210" si="113">IF(C195="Yes", K195, "")</f>
        <v>No</v>
      </c>
      <c r="AB195" s="29" t="str">
        <f t="shared" ref="AB195:AB210" si="114">IF(C195="Yes", R195, "")</f>
        <v>Yes</v>
      </c>
      <c r="AC195" s="29" t="str">
        <f t="shared" ref="AC195:AC210" si="115">IF(C195="Yes", Y195, "")</f>
        <v>No</v>
      </c>
      <c r="AE195" s="29" t="str">
        <f t="shared" ref="AE195:AE210" si="116">IF(C195="No", K195, "")</f>
        <v/>
      </c>
      <c r="AF195" s="29" t="str">
        <f t="shared" ref="AF195:AF210" si="117">IF(C195="No", R195, "")</f>
        <v/>
      </c>
      <c r="AG195" s="29" t="str">
        <f t="shared" ref="AG195:AG210" si="118">IF(C195="No", Y195, "")</f>
        <v/>
      </c>
      <c r="AI195" s="33">
        <f>IF(C195="Yes",IF(Indicators!E195&lt;&gt;"", Indicators!E195,""),"")</f>
        <v>41.891891899999997</v>
      </c>
      <c r="AJ195" s="33">
        <f t="shared" ref="AJ195:AJ210" si="119">IF(AI195&lt;&gt;"",_xlfn.PERCENTRANK.EXC(AI$2:AI$210, AI195)*100, "")</f>
        <v>43.5</v>
      </c>
      <c r="AK195" s="62" t="str">
        <f>IF(Parameters!B$5="Percentile", IF(AJ195&lt;Parameters!C$5, "Y", "N"), IF(AI195&lt;Parameters!C$5, "Y", "N"))</f>
        <v>Y</v>
      </c>
      <c r="AL195" s="33" t="str">
        <f>IF(C195="Yes", IF(Indicators!W195&lt;&gt;"", Indicators!W195, ""),"")</f>
        <v/>
      </c>
      <c r="AM195" s="33" t="str">
        <f t="shared" ref="AM195:AM210" si="120">IF(AL195&lt;&gt;"",_xlfn.PERCENTRANK.EXC(AL$2:AL$210, AL195)*100, "")</f>
        <v/>
      </c>
      <c r="AN195" s="33" t="str">
        <f>IF(AL195&lt;&gt;"", IF(Parameters!B$6="Percentile", IF(AM195&lt;Parameters!C$6, "Y", "N"), IF(AL195&lt;Parameters!C$6, "Y", "N")),"")</f>
        <v/>
      </c>
      <c r="AO195" s="47" t="str">
        <f t="shared" ref="AO195:AO210" si="121">IF(OR(AK195="Y", AN195="Y"), "Y", "N")</f>
        <v>Y</v>
      </c>
      <c r="AQ195" s="33">
        <f>IF(C195="Yes", IF(Indicators!N195&lt;&gt;"", Indicators!N195,""),"")</f>
        <v>90.942029000000005</v>
      </c>
      <c r="AR195" s="33">
        <f t="shared" ref="AR195:AR210" si="122">IF(AQ195&lt;&gt;"",_xlfn.PERCENTRANK.EXC(AQ$2:AQ$210, AQ195)*100, "")</f>
        <v>10.199999999999999</v>
      </c>
      <c r="AS195" s="48" t="str">
        <f>IF(Parameters!B$7="Percentile", IF(AR195&lt;Parameters!C$7, "Y", "N"), IF(AQ195&lt;Parameters!C$7, "Y", "N"))</f>
        <v>Y</v>
      </c>
      <c r="AU195" s="33">
        <f>IF(C195="Yes", IF(Indicators!X195&lt;&gt;"", Indicators!X195,""),"")</f>
        <v>10.64</v>
      </c>
      <c r="AV195" s="33">
        <f t="shared" ref="AV195:AV210" si="123">IF(AU195&lt;&gt;"",100-_xlfn.PERCENTRANK.EXC(AU$2:AU$210, AU195)*100, "")</f>
        <v>73.900000000000006</v>
      </c>
      <c r="AW195" s="48" t="str">
        <f>IF(Parameters!B$8="Percentile", IF(AV195&lt;Parameters!C$8, "Y", "N"), IF(AU195&gt;Parameters!C$8, "Y", "N"))</f>
        <v>N</v>
      </c>
      <c r="AY195" s="71" t="str">
        <f>IF(Indicators!F195&lt;&gt;"", IF(Indicators!F195&lt;Parameters!F$5, "Y", "N"), "")</f>
        <v>Y</v>
      </c>
      <c r="AZ195" s="71" t="str">
        <f>IF(Indicators!G195&lt;&gt;"", IF(Indicators!G195&lt;Parameters!G$5, "Y", "N"), "")</f>
        <v>Y</v>
      </c>
      <c r="BA195" s="71" t="str">
        <f>IF(Indicators!H195&lt;&gt;"", IF(Indicators!H195&lt;Parameters!H$5, "Y", "N"), "")</f>
        <v/>
      </c>
      <c r="BB195" s="71" t="str">
        <f>IF(Indicators!I195&lt;&gt;"", IF(Indicators!I195&lt;Parameters!I$5, "Y", "N"), "")</f>
        <v/>
      </c>
      <c r="BC195" s="71" t="str">
        <f>IF(Indicators!J195&lt;&gt;"", IF(Indicators!J195&lt;Parameters!J$5, "Y", "N"), "")</f>
        <v/>
      </c>
      <c r="BD195" s="71" t="str">
        <f>IF(Indicators!K195&lt;&gt;"", IF(Indicators!K195&lt;Parameters!K$5, "Y", "N"), "")</f>
        <v/>
      </c>
      <c r="BE195" s="71" t="str">
        <f>IF(Indicators!L195&lt;&gt;"", IF(Indicators!L195&lt;Parameters!L$5, "Y", "N"), "")</f>
        <v/>
      </c>
      <c r="BF195" s="71" t="str">
        <f>IF(Indicators!M195&lt;&gt;"", IF(Indicators!M195&lt;Parameters!M$5, "Y", "N"), "")</f>
        <v>Y</v>
      </c>
      <c r="BG195" s="29" t="str">
        <f>IF(Indicators!Q195&lt;&gt;"", IF(Indicators!Q195&lt;Parameters!H$6, "Y", "N"), "")</f>
        <v/>
      </c>
      <c r="BH195" s="29">
        <f t="shared" ref="BH195:BH210" si="124">COUNTIF(AY195:BG195, "Y")</f>
        <v>3</v>
      </c>
      <c r="BI195" s="47" t="str">
        <f>IF(K195="No",IF(BH195&gt;=Parameters!C$12, "Y", "N"), "")</f>
        <v>Y</v>
      </c>
      <c r="BK195" s="78">
        <f>IF(AND($BI195="Y", Indicators!O195&lt;&gt;""), _xlfn.PERCENTRANK.EXC(Indicators!O$2:O$210, Indicators!O195)*100, "")</f>
        <v>14.000000000000002</v>
      </c>
      <c r="BL195" s="78">
        <f>IF(AND($BI195="Y", Indicators!P195&lt;&gt;""), _xlfn.PERCENTRANK.EXC(Indicators!P$2:P$210, Indicators!P195)*100, "")</f>
        <v>5.3</v>
      </c>
      <c r="BM195" s="78" t="str">
        <f>IF(AND($BI195="Y", Indicators!Q195&lt;&gt;""), _xlfn.PERCENTRANK.EXC(Indicators!Q$2:Q$210, Indicators!Q195)*100, "")</f>
        <v/>
      </c>
      <c r="BN195" s="78" t="str">
        <f>IF(AND($BI195="Y", Indicators!R195&lt;&gt;""), _xlfn.PERCENTRANK.EXC(Indicators!R$2:R$210, Indicators!R195)*100, "")</f>
        <v/>
      </c>
      <c r="BO195" s="78" t="str">
        <f>IF(AND($BI195="Y", Indicators!S195&lt;&gt;""), _xlfn.PERCENTRANK.EXC(Indicators!S$2:S$210, Indicators!S195)*100, "")</f>
        <v/>
      </c>
      <c r="BP195" s="78" t="str">
        <f>IF(AND($BI195="Y", Indicators!T195&lt;&gt;""), _xlfn.PERCENTRANK.EXC(Indicators!T$2:T$210, Indicators!T195)*100, "")</f>
        <v/>
      </c>
      <c r="BQ195" s="78" t="str">
        <f>IF(AND($BI195="Y", Indicators!U195&lt;&gt;""), _xlfn.PERCENTRANK.EXC(Indicators!U$2:U$210, Indicators!U195)*100, "")</f>
        <v/>
      </c>
      <c r="BR195" s="78">
        <f>IF(AND($BI195="Y", Indicators!V195&lt;&gt;""), _xlfn.PERCENTRANK.EXC(Indicators!V$2:V$210, Indicators!V195)*100, "")</f>
        <v>7.3999999999999995</v>
      </c>
      <c r="BS195" s="81">
        <f t="shared" ref="BS195:BS210" si="125">IF(BI195="Y", COUNTIF(BK195:BR195, "&lt;25"), "")</f>
        <v>3</v>
      </c>
      <c r="BT195" s="84" t="str">
        <f>IF(BI195="Y", IF(BS195&gt;=Parameters!C$13, "Y", "N"), "")</f>
        <v>Y</v>
      </c>
      <c r="BU195" s="29"/>
      <c r="BV195" s="33">
        <f>IF(BT195="Y", Indicators!X195, "")</f>
        <v>10.64</v>
      </c>
      <c r="BW195" s="47" t="str">
        <f>IF(BV195&lt;&gt;"", IF(BV195&gt;Parameters!C$14,"Y", "N"), "")</f>
        <v>Y</v>
      </c>
      <c r="BY195" s="72" t="str">
        <f>IF(Indicators!F195&lt;&gt;"", IF(Indicators!F195&lt;Parameters!F$18, "Y", "N"), "")</f>
        <v>Y</v>
      </c>
      <c r="BZ195" s="72" t="str">
        <f>IF(Indicators!G195&lt;&gt;"", IF(Indicators!G195&lt;Parameters!G$18, "Y", "N"), "")</f>
        <v>Y</v>
      </c>
      <c r="CA195" s="72" t="str">
        <f>IF(Indicators!H195&lt;&gt;"", IF(Indicators!H195&lt;Parameters!H$18, "Y", "N"), "")</f>
        <v/>
      </c>
      <c r="CB195" s="72" t="str">
        <f>IF(Indicators!I195&lt;&gt;"", IF(Indicators!I195&lt;Parameters!I$18, "Y", "N"), "")</f>
        <v/>
      </c>
      <c r="CC195" s="72" t="str">
        <f>IF(Indicators!J195&lt;&gt;"", IF(Indicators!J195&lt;Parameters!J$18, "Y", "N"), "")</f>
        <v/>
      </c>
      <c r="CD195" s="72" t="str">
        <f>IF(Indicators!K195&lt;&gt;"", IF(Indicators!K195&lt;Parameters!K$18, "Y", "N"), "")</f>
        <v/>
      </c>
      <c r="CE195" s="72" t="str">
        <f>IF(Indicators!L195&lt;&gt;"", IF(Indicators!L195&lt;Parameters!L$18, "Y", "N"), "")</f>
        <v/>
      </c>
      <c r="CF195" s="72" t="str">
        <f>IF(Indicators!M195&lt;&gt;"", IF(Indicators!M195&lt;Parameters!M$18, "Y", "N"), "")</f>
        <v>Y</v>
      </c>
      <c r="CG195" s="29" t="str">
        <f>IF(Indicators!Q195&lt;&gt;"", IF(Indicators!Q195&lt;Parameters!H$19, "Y", "N"), "")</f>
        <v/>
      </c>
      <c r="CH195" s="29">
        <f t="shared" ref="CH195:CH210" si="126">COUNTIF(BY195:CG195, "Y")</f>
        <v>3</v>
      </c>
      <c r="CI195" s="47" t="str">
        <f>IF(AND(K195="No",R195="No"),IF(CH195&gt;=Parameters!C$18, "Y", "N"), "")</f>
        <v/>
      </c>
      <c r="CJ195" s="29"/>
      <c r="CK195" s="29" t="str">
        <f>IF(AND($CI195="Y", Indicators!O195&lt;&gt;""), IF(Indicators!O195&lt;Parameters!F$20, "Y", "N"),"")</f>
        <v/>
      </c>
      <c r="CL195" s="29" t="str">
        <f>IF(AND($CI195="Y", Indicators!P195&lt;&gt;""), IF(Indicators!P195&lt;Parameters!G$20, "Y", "N"),"")</f>
        <v/>
      </c>
      <c r="CM195" s="29" t="str">
        <f>IF(AND($CI195="Y", Indicators!Q195&lt;&gt;""), IF(Indicators!Q195&lt;Parameters!H$20, "Y", "N"),"")</f>
        <v/>
      </c>
      <c r="CN195" s="29" t="str">
        <f>IF(AND($CI195="Y", Indicators!R195&lt;&gt;""), IF(Indicators!R195&lt;Parameters!I$20, "Y", "N"),"")</f>
        <v/>
      </c>
      <c r="CO195" s="29" t="str">
        <f>IF(AND($CI195="Y", Indicators!S195&lt;&gt;""), IF(Indicators!S195&lt;Parameters!J$20, "Y", "N"),"")</f>
        <v/>
      </c>
      <c r="CP195" s="29" t="str">
        <f>IF(AND($CI195="Y", Indicators!T195&lt;&gt;""), IF(Indicators!T195&lt;Parameters!K$20, "Y", "N"),"")</f>
        <v/>
      </c>
      <c r="CQ195" s="29" t="str">
        <f>IF(AND($CI195="Y", Indicators!U195&lt;&gt;""), IF(Indicators!U195&lt;Parameters!L$20, "Y", "N"),"")</f>
        <v/>
      </c>
      <c r="CR195" s="29" t="str">
        <f>IF(AND($CI195="Y", Indicators!V195&lt;&gt;""), IF(Indicators!V195&lt;Parameters!M$20, "Y", "N"),"")</f>
        <v/>
      </c>
      <c r="CS195" s="81" t="str">
        <f t="shared" ref="CS195:CS210" si="127">IF(CI195="Y", COUNTIF(CK195:CR195, "Y"), "")</f>
        <v/>
      </c>
      <c r="CT195" s="84" t="str">
        <f>IF(CI195="Y", IF(CS195&gt;=Parameters!C$19, "Y", "N"), "")</f>
        <v/>
      </c>
      <c r="CU195" s="29" t="str">
        <f>IF($H195="Yes",#REF!, "")</f>
        <v/>
      </c>
      <c r="CV195" s="78" t="str">
        <f>IF(CT195="Y", Indicators!X195, "")</f>
        <v/>
      </c>
      <c r="CW195" s="34" t="str">
        <f>IF(CV195&lt;&gt;"",IF(CV195&gt;Parameters!C214,"Y","N"), "")</f>
        <v/>
      </c>
      <c r="CY195" s="33" t="str">
        <f>IF($K195="Yes", IF(Indicators!F195&lt;&gt;"", Indicators!F195, ""), "")</f>
        <v/>
      </c>
      <c r="CZ195" s="33" t="str">
        <f>IF($K195="Yes", IF(Indicators!G195&lt;&gt;"", Indicators!G195, ""), "")</f>
        <v/>
      </c>
      <c r="DA195" s="33" t="str">
        <f>IF($K195="Yes", IF(Indicators!H195&lt;&gt;"", Indicators!H195, ""), "")</f>
        <v/>
      </c>
      <c r="DB195" s="33" t="str">
        <f>IF($K195="Yes", IF(Indicators!I195&lt;&gt;"", Indicators!I195, ""), "")</f>
        <v/>
      </c>
      <c r="DC195" s="33" t="str">
        <f>IF($K195="Yes", IF(Indicators!J195&lt;&gt;"", Indicators!J195, ""), "")</f>
        <v/>
      </c>
      <c r="DD195" s="33" t="str">
        <f>IF($K195="Yes", IF(Indicators!K195&lt;&gt;"", Indicators!K195, ""), "")</f>
        <v/>
      </c>
      <c r="DE195" s="33" t="str">
        <f>IF($K195="Yes", IF(Indicators!L195&lt;&gt;"", Indicators!L195, ""), "")</f>
        <v/>
      </c>
      <c r="DF195" s="33" t="str">
        <f>IF($K195="Yes", IF(Indicators!M195&lt;&gt;"", Indicators!M195, ""), "")</f>
        <v/>
      </c>
      <c r="DH195" s="33" t="str">
        <f>IF($K195="Yes", IF(Indicators!W195&lt;&gt;"", Indicators!W195, ""), "")</f>
        <v/>
      </c>
      <c r="DJ195" s="33" t="str">
        <f>IF($K195="Yes", IF(Indicators!O195&lt;&gt;"", Indicators!O195, ""), "")</f>
        <v/>
      </c>
      <c r="DK195" s="33" t="str">
        <f>IF($K195="Yes", IF(Indicators!P195&lt;&gt;"", Indicators!P195, ""), "")</f>
        <v/>
      </c>
      <c r="DL195" s="33" t="str">
        <f>IF($K195="Yes", IF(Indicators!Q195&lt;&gt;"", Indicators!Q195, ""), "")</f>
        <v/>
      </c>
      <c r="DM195" s="33" t="str">
        <f>IF($K195="Yes", IF(Indicators!R195&lt;&gt;"", Indicators!R195, ""), "")</f>
        <v/>
      </c>
      <c r="DN195" s="33" t="str">
        <f>IF($K195="Yes", IF(Indicators!S195&lt;&gt;"", Indicators!S195, ""), "")</f>
        <v/>
      </c>
      <c r="DO195" s="33" t="str">
        <f>IF($K195="Yes", IF(Indicators!T195&lt;&gt;"", Indicators!T195, ""), "")</f>
        <v/>
      </c>
      <c r="DP195" s="33" t="str">
        <f>IF($K195="Yes", IF(Indicators!U195&lt;&gt;"", Indicators!U195, ""), "")</f>
        <v/>
      </c>
      <c r="DQ195" s="33" t="str">
        <f>IF($K195="Yes", IF(Indicators!V195&lt;&gt;"", Indicators!V195, ""), "")</f>
        <v/>
      </c>
      <c r="DS195" s="29" t="str">
        <f>IF($K195="Yes", IF(Indicators!X195&lt;&gt;"", Indicators!X195, ""), "")</f>
        <v/>
      </c>
    </row>
    <row r="196" spans="1:123" x14ac:dyDescent="0.25">
      <c r="A196" s="56" t="str">
        <f>Indicators!A196</f>
        <v>District1042</v>
      </c>
      <c r="B196" s="56" t="str">
        <f>Indicators!B196</f>
        <v>School 4</v>
      </c>
      <c r="C196" s="57" t="str">
        <f>Indicators!D196</f>
        <v>No</v>
      </c>
      <c r="D196" s="64" t="str">
        <f>IF(AK196="Y", IF(Parameters!B$5="Percentile", Identification!AJ196,Identification!AI196), "")</f>
        <v/>
      </c>
      <c r="E196" s="64" t="str">
        <f>IF(AN196="Y", IF(Parameters!B$6="Percentile", AM196, AL196), "")</f>
        <v/>
      </c>
      <c r="F196" s="57" t="str">
        <f t="shared" si="96"/>
        <v/>
      </c>
      <c r="G196" s="64" t="str">
        <f>IF(AND(F196="Y", AS196="Y"), IF(Parameters!B$7="Percentile", AR196,AQ196), "")</f>
        <v/>
      </c>
      <c r="H196" s="57" t="str">
        <f t="shared" si="97"/>
        <v/>
      </c>
      <c r="I196" s="64" t="str">
        <f>IF(AND(H196="Y", AW196="Y"), IF(Parameters!B$7="Percentile", AV196,AU196), "")</f>
        <v/>
      </c>
      <c r="J196" s="65" t="str">
        <f t="shared" si="98"/>
        <v/>
      </c>
      <c r="K196" s="57" t="str">
        <f t="shared" si="99"/>
        <v>No</v>
      </c>
      <c r="L196" s="87" t="str">
        <f t="shared" si="100"/>
        <v/>
      </c>
      <c r="M196" s="57" t="str">
        <f>Identification!BI196</f>
        <v>N</v>
      </c>
      <c r="N196" s="87" t="str">
        <f t="shared" si="101"/>
        <v/>
      </c>
      <c r="O196" s="88" t="str">
        <f t="shared" si="102"/>
        <v/>
      </c>
      <c r="P196" s="57" t="str">
        <f t="shared" si="103"/>
        <v/>
      </c>
      <c r="Q196" s="57" t="str">
        <f t="shared" si="104"/>
        <v/>
      </c>
      <c r="R196" s="57" t="str">
        <f t="shared" si="105"/>
        <v>No</v>
      </c>
      <c r="S196" s="57" t="str">
        <f t="shared" si="106"/>
        <v/>
      </c>
      <c r="T196" s="57" t="str">
        <f t="shared" si="107"/>
        <v>N</v>
      </c>
      <c r="U196" s="57" t="str">
        <f t="shared" si="108"/>
        <v/>
      </c>
      <c r="V196" s="88" t="str">
        <f t="shared" si="109"/>
        <v/>
      </c>
      <c r="W196" s="57" t="str">
        <f t="shared" si="110"/>
        <v/>
      </c>
      <c r="X196" s="91" t="str">
        <f t="shared" si="111"/>
        <v/>
      </c>
      <c r="Y196" s="58" t="str">
        <f t="shared" si="112"/>
        <v>No</v>
      </c>
      <c r="AA196" s="29" t="str">
        <f t="shared" si="113"/>
        <v/>
      </c>
      <c r="AB196" s="29" t="str">
        <f t="shared" si="114"/>
        <v/>
      </c>
      <c r="AC196" s="29" t="str">
        <f t="shared" si="115"/>
        <v/>
      </c>
      <c r="AE196" s="29" t="str">
        <f t="shared" si="116"/>
        <v>No</v>
      </c>
      <c r="AF196" s="29" t="str">
        <f t="shared" si="117"/>
        <v>No</v>
      </c>
      <c r="AG196" s="29" t="str">
        <f t="shared" si="118"/>
        <v>No</v>
      </c>
      <c r="AI196" s="33" t="str">
        <f>IF(C196="Yes",IF(Indicators!E196&lt;&gt;"", Indicators!E196,""),"")</f>
        <v/>
      </c>
      <c r="AJ196" s="33" t="str">
        <f t="shared" si="119"/>
        <v/>
      </c>
      <c r="AK196" s="62" t="str">
        <f>IF(Parameters!B$5="Percentile", IF(AJ196&lt;Parameters!C$5, "Y", "N"), IF(AI196&lt;Parameters!C$5, "Y", "N"))</f>
        <v>N</v>
      </c>
      <c r="AL196" s="33" t="str">
        <f>IF(C196="Yes", IF(Indicators!W196&lt;&gt;"", Indicators!W196, ""),"")</f>
        <v/>
      </c>
      <c r="AM196" s="33" t="str">
        <f t="shared" si="120"/>
        <v/>
      </c>
      <c r="AN196" s="33" t="str">
        <f>IF(AL196&lt;&gt;"", IF(Parameters!B$6="Percentile", IF(AM196&lt;Parameters!C$6, "Y", "N"), IF(AL196&lt;Parameters!C$6, "Y", "N")),"")</f>
        <v/>
      </c>
      <c r="AO196" s="47" t="str">
        <f t="shared" si="121"/>
        <v>N</v>
      </c>
      <c r="AQ196" s="33" t="str">
        <f>IF(C196="Yes", IF(Indicators!N196&lt;&gt;"", Indicators!N196,""),"")</f>
        <v/>
      </c>
      <c r="AR196" s="33" t="str">
        <f t="shared" si="122"/>
        <v/>
      </c>
      <c r="AS196" s="48" t="str">
        <f>IF(Parameters!B$7="Percentile", IF(AR196&lt;Parameters!C$7, "Y", "N"), IF(AQ196&lt;Parameters!C$7, "Y", "N"))</f>
        <v>N</v>
      </c>
      <c r="AU196" s="33" t="str">
        <f>IF(C196="Yes", IF(Indicators!X196&lt;&gt;"", Indicators!X196,""),"")</f>
        <v/>
      </c>
      <c r="AV196" s="33" t="str">
        <f t="shared" si="123"/>
        <v/>
      </c>
      <c r="AW196" s="48" t="str">
        <f>IF(Parameters!B$8="Percentile", IF(AV196&lt;Parameters!C$8, "Y", "N"), IF(AU196&gt;Parameters!C$8, "Y", "N"))</f>
        <v>N</v>
      </c>
      <c r="AY196" s="71" t="str">
        <f>IF(Indicators!F196&lt;&gt;"", IF(Indicators!F196&lt;Parameters!F$5, "Y", "N"), "")</f>
        <v>N</v>
      </c>
      <c r="AZ196" s="71" t="str">
        <f>IF(Indicators!G196&lt;&gt;"", IF(Indicators!G196&lt;Parameters!G$5, "Y", "N"), "")</f>
        <v>N</v>
      </c>
      <c r="BA196" s="71" t="str">
        <f>IF(Indicators!H196&lt;&gt;"", IF(Indicators!H196&lt;Parameters!H$5, "Y", "N"), "")</f>
        <v/>
      </c>
      <c r="BB196" s="71" t="str">
        <f>IF(Indicators!I196&lt;&gt;"", IF(Indicators!I196&lt;Parameters!I$5, "Y", "N"), "")</f>
        <v/>
      </c>
      <c r="BC196" s="71" t="str">
        <f>IF(Indicators!J196&lt;&gt;"", IF(Indicators!J196&lt;Parameters!J$5, "Y", "N"), "")</f>
        <v/>
      </c>
      <c r="BD196" s="71" t="str">
        <f>IF(Indicators!K196&lt;&gt;"", IF(Indicators!K196&lt;Parameters!K$5, "Y", "N"), "")</f>
        <v/>
      </c>
      <c r="BE196" s="71" t="str">
        <f>IF(Indicators!L196&lt;&gt;"", IF(Indicators!L196&lt;Parameters!L$5, "Y", "N"), "")</f>
        <v/>
      </c>
      <c r="BF196" s="71" t="str">
        <f>IF(Indicators!M196&lt;&gt;"", IF(Indicators!M196&lt;Parameters!M$5, "Y", "N"), "")</f>
        <v>N</v>
      </c>
      <c r="BG196" s="29" t="str">
        <f>IF(Indicators!Q196&lt;&gt;"", IF(Indicators!Q196&lt;Parameters!H$6, "Y", "N"), "")</f>
        <v/>
      </c>
      <c r="BH196" s="29">
        <f t="shared" si="124"/>
        <v>0</v>
      </c>
      <c r="BI196" s="47" t="str">
        <f>IF(K196="No",IF(BH196&gt;=Parameters!C$12, "Y", "N"), "")</f>
        <v>N</v>
      </c>
      <c r="BK196" s="78" t="str">
        <f>IF(AND($BI196="Y", Indicators!O196&lt;&gt;""), _xlfn.PERCENTRANK.EXC(Indicators!O$2:O$210, Indicators!O196)*100, "")</f>
        <v/>
      </c>
      <c r="BL196" s="78" t="str">
        <f>IF(AND($BI196="Y", Indicators!P196&lt;&gt;""), _xlfn.PERCENTRANK.EXC(Indicators!P$2:P$210, Indicators!P196)*100, "")</f>
        <v/>
      </c>
      <c r="BM196" s="78" t="str">
        <f>IF(AND($BI196="Y", Indicators!Q196&lt;&gt;""), _xlfn.PERCENTRANK.EXC(Indicators!Q$2:Q$210, Indicators!Q196)*100, "")</f>
        <v/>
      </c>
      <c r="BN196" s="78" t="str">
        <f>IF(AND($BI196="Y", Indicators!R196&lt;&gt;""), _xlfn.PERCENTRANK.EXC(Indicators!R$2:R$210, Indicators!R196)*100, "")</f>
        <v/>
      </c>
      <c r="BO196" s="78" t="str">
        <f>IF(AND($BI196="Y", Indicators!S196&lt;&gt;""), _xlfn.PERCENTRANK.EXC(Indicators!S$2:S$210, Indicators!S196)*100, "")</f>
        <v/>
      </c>
      <c r="BP196" s="78" t="str">
        <f>IF(AND($BI196="Y", Indicators!T196&lt;&gt;""), _xlfn.PERCENTRANK.EXC(Indicators!T$2:T$210, Indicators!T196)*100, "")</f>
        <v/>
      </c>
      <c r="BQ196" s="78" t="str">
        <f>IF(AND($BI196="Y", Indicators!U196&lt;&gt;""), _xlfn.PERCENTRANK.EXC(Indicators!U$2:U$210, Indicators!U196)*100, "")</f>
        <v/>
      </c>
      <c r="BR196" s="78" t="str">
        <f>IF(AND($BI196="Y", Indicators!V196&lt;&gt;""), _xlfn.PERCENTRANK.EXC(Indicators!V$2:V$210, Indicators!V196)*100, "")</f>
        <v/>
      </c>
      <c r="BS196" s="81" t="str">
        <f t="shared" si="125"/>
        <v/>
      </c>
      <c r="BT196" s="84" t="str">
        <f>IF(BI196="Y", IF(BS196&gt;=Parameters!C$13, "Y", "N"), "")</f>
        <v/>
      </c>
      <c r="BU196" s="29"/>
      <c r="BV196" s="33" t="str">
        <f>IF(BT196="Y", Indicators!X196, "")</f>
        <v/>
      </c>
      <c r="BW196" s="47" t="str">
        <f>IF(BV196&lt;&gt;"", IF(BV196&gt;Parameters!C$14,"Y", "N"), "")</f>
        <v/>
      </c>
      <c r="BY196" s="72" t="str">
        <f>IF(Indicators!F196&lt;&gt;"", IF(Indicators!F196&lt;Parameters!F$18, "Y", "N"), "")</f>
        <v>N</v>
      </c>
      <c r="BZ196" s="72" t="str">
        <f>IF(Indicators!G196&lt;&gt;"", IF(Indicators!G196&lt;Parameters!G$18, "Y", "N"), "")</f>
        <v>N</v>
      </c>
      <c r="CA196" s="72" t="str">
        <f>IF(Indicators!H196&lt;&gt;"", IF(Indicators!H196&lt;Parameters!H$18, "Y", "N"), "")</f>
        <v/>
      </c>
      <c r="CB196" s="72" t="str">
        <f>IF(Indicators!I196&lt;&gt;"", IF(Indicators!I196&lt;Parameters!I$18, "Y", "N"), "")</f>
        <v/>
      </c>
      <c r="CC196" s="72" t="str">
        <f>IF(Indicators!J196&lt;&gt;"", IF(Indicators!J196&lt;Parameters!J$18, "Y", "N"), "")</f>
        <v/>
      </c>
      <c r="CD196" s="72" t="str">
        <f>IF(Indicators!K196&lt;&gt;"", IF(Indicators!K196&lt;Parameters!K$18, "Y", "N"), "")</f>
        <v/>
      </c>
      <c r="CE196" s="72" t="str">
        <f>IF(Indicators!L196&lt;&gt;"", IF(Indicators!L196&lt;Parameters!L$18, "Y", "N"), "")</f>
        <v/>
      </c>
      <c r="CF196" s="72" t="str">
        <f>IF(Indicators!M196&lt;&gt;"", IF(Indicators!M196&lt;Parameters!M$18, "Y", "N"), "")</f>
        <v>N</v>
      </c>
      <c r="CG196" s="29" t="str">
        <f>IF(Indicators!Q196&lt;&gt;"", IF(Indicators!Q196&lt;Parameters!H$19, "Y", "N"), "")</f>
        <v/>
      </c>
      <c r="CH196" s="29">
        <f t="shared" si="126"/>
        <v>0</v>
      </c>
      <c r="CI196" s="47" t="str">
        <f>IF(AND(K196="No",R196="No"),IF(CH196&gt;=Parameters!C$18, "Y", "N"), "")</f>
        <v>N</v>
      </c>
      <c r="CJ196" s="29"/>
      <c r="CK196" s="29" t="str">
        <f>IF(AND($CI196="Y", Indicators!O196&lt;&gt;""), IF(Indicators!O196&lt;Parameters!F$20, "Y", "N"),"")</f>
        <v/>
      </c>
      <c r="CL196" s="29" t="str">
        <f>IF(AND($CI196="Y", Indicators!P196&lt;&gt;""), IF(Indicators!P196&lt;Parameters!G$20, "Y", "N"),"")</f>
        <v/>
      </c>
      <c r="CM196" s="29" t="str">
        <f>IF(AND($CI196="Y", Indicators!Q196&lt;&gt;""), IF(Indicators!Q196&lt;Parameters!H$20, "Y", "N"),"")</f>
        <v/>
      </c>
      <c r="CN196" s="29" t="str">
        <f>IF(AND($CI196="Y", Indicators!R196&lt;&gt;""), IF(Indicators!R196&lt;Parameters!I$20, "Y", "N"),"")</f>
        <v/>
      </c>
      <c r="CO196" s="29" t="str">
        <f>IF(AND($CI196="Y", Indicators!S196&lt;&gt;""), IF(Indicators!S196&lt;Parameters!J$20, "Y", "N"),"")</f>
        <v/>
      </c>
      <c r="CP196" s="29" t="str">
        <f>IF(AND($CI196="Y", Indicators!T196&lt;&gt;""), IF(Indicators!T196&lt;Parameters!K$20, "Y", "N"),"")</f>
        <v/>
      </c>
      <c r="CQ196" s="29" t="str">
        <f>IF(AND($CI196="Y", Indicators!U196&lt;&gt;""), IF(Indicators!U196&lt;Parameters!L$20, "Y", "N"),"")</f>
        <v/>
      </c>
      <c r="CR196" s="29" t="str">
        <f>IF(AND($CI196="Y", Indicators!V196&lt;&gt;""), IF(Indicators!V196&lt;Parameters!M$20, "Y", "N"),"")</f>
        <v/>
      </c>
      <c r="CS196" s="81" t="str">
        <f t="shared" si="127"/>
        <v/>
      </c>
      <c r="CT196" s="84" t="str">
        <f>IF(CI196="Y", IF(CS196&gt;=Parameters!C$19, "Y", "N"), "")</f>
        <v/>
      </c>
      <c r="CU196" s="29" t="str">
        <f>IF($H196="Yes",#REF!, "")</f>
        <v/>
      </c>
      <c r="CV196" s="78" t="str">
        <f>IF(CT196="Y", Indicators!X196, "")</f>
        <v/>
      </c>
      <c r="CW196" s="34" t="str">
        <f>IF(CV196&lt;&gt;"",IF(CV196&gt;Parameters!C215,"Y","N"), "")</f>
        <v/>
      </c>
      <c r="CY196" s="33" t="str">
        <f>IF($K196="Yes", IF(Indicators!F196&lt;&gt;"", Indicators!F196, ""), "")</f>
        <v/>
      </c>
      <c r="CZ196" s="33" t="str">
        <f>IF($K196="Yes", IF(Indicators!G196&lt;&gt;"", Indicators!G196, ""), "")</f>
        <v/>
      </c>
      <c r="DA196" s="33" t="str">
        <f>IF($K196="Yes", IF(Indicators!H196&lt;&gt;"", Indicators!H196, ""), "")</f>
        <v/>
      </c>
      <c r="DB196" s="33" t="str">
        <f>IF($K196="Yes", IF(Indicators!I196&lt;&gt;"", Indicators!I196, ""), "")</f>
        <v/>
      </c>
      <c r="DC196" s="33" t="str">
        <f>IF($K196="Yes", IF(Indicators!J196&lt;&gt;"", Indicators!J196, ""), "")</f>
        <v/>
      </c>
      <c r="DD196" s="33" t="str">
        <f>IF($K196="Yes", IF(Indicators!K196&lt;&gt;"", Indicators!K196, ""), "")</f>
        <v/>
      </c>
      <c r="DE196" s="33" t="str">
        <f>IF($K196="Yes", IF(Indicators!L196&lt;&gt;"", Indicators!L196, ""), "")</f>
        <v/>
      </c>
      <c r="DF196" s="33" t="str">
        <f>IF($K196="Yes", IF(Indicators!M196&lt;&gt;"", Indicators!M196, ""), "")</f>
        <v/>
      </c>
      <c r="DH196" s="33" t="str">
        <f>IF($K196="Yes", IF(Indicators!W196&lt;&gt;"", Indicators!W196, ""), "")</f>
        <v/>
      </c>
      <c r="DJ196" s="33" t="str">
        <f>IF($K196="Yes", IF(Indicators!O196&lt;&gt;"", Indicators!O196, ""), "")</f>
        <v/>
      </c>
      <c r="DK196" s="33" t="str">
        <f>IF($K196="Yes", IF(Indicators!P196&lt;&gt;"", Indicators!P196, ""), "")</f>
        <v/>
      </c>
      <c r="DL196" s="33" t="str">
        <f>IF($K196="Yes", IF(Indicators!Q196&lt;&gt;"", Indicators!Q196, ""), "")</f>
        <v/>
      </c>
      <c r="DM196" s="33" t="str">
        <f>IF($K196="Yes", IF(Indicators!R196&lt;&gt;"", Indicators!R196, ""), "")</f>
        <v/>
      </c>
      <c r="DN196" s="33" t="str">
        <f>IF($K196="Yes", IF(Indicators!S196&lt;&gt;"", Indicators!S196, ""), "")</f>
        <v/>
      </c>
      <c r="DO196" s="33" t="str">
        <f>IF($K196="Yes", IF(Indicators!T196&lt;&gt;"", Indicators!T196, ""), "")</f>
        <v/>
      </c>
      <c r="DP196" s="33" t="str">
        <f>IF($K196="Yes", IF(Indicators!U196&lt;&gt;"", Indicators!U196, ""), "")</f>
        <v/>
      </c>
      <c r="DQ196" s="33" t="str">
        <f>IF($K196="Yes", IF(Indicators!V196&lt;&gt;"", Indicators!V196, ""), "")</f>
        <v/>
      </c>
      <c r="DS196" s="29" t="str">
        <f>IF($K196="Yes", IF(Indicators!X196&lt;&gt;"", Indicators!X196, ""), "")</f>
        <v/>
      </c>
    </row>
    <row r="197" spans="1:123" x14ac:dyDescent="0.25">
      <c r="A197" s="56" t="str">
        <f>Indicators!A197</f>
        <v>District1042</v>
      </c>
      <c r="B197" s="56" t="str">
        <f>Indicators!B197</f>
        <v>School 5</v>
      </c>
      <c r="C197" s="57" t="str">
        <f>Indicators!D197</f>
        <v>Yes</v>
      </c>
      <c r="D197" s="64" t="str">
        <f>IF(AK197="Y", IF(Parameters!B$5="Percentile", Identification!AJ197,Identification!AI197), "")</f>
        <v/>
      </c>
      <c r="E197" s="64" t="str">
        <f>IF(AN197="Y", IF(Parameters!B$6="Percentile", AM197, AL197), "")</f>
        <v/>
      </c>
      <c r="F197" s="57" t="str">
        <f t="shared" si="96"/>
        <v>N</v>
      </c>
      <c r="G197" s="64" t="str">
        <f>IF(AND(F197="Y", AS197="Y"), IF(Parameters!B$7="Percentile", AR197,AQ197), "")</f>
        <v/>
      </c>
      <c r="H197" s="57" t="str">
        <f t="shared" si="97"/>
        <v/>
      </c>
      <c r="I197" s="64" t="str">
        <f>IF(AND(H197="Y", AW197="Y"), IF(Parameters!B$7="Percentile", AV197,AU197), "")</f>
        <v/>
      </c>
      <c r="J197" s="65" t="str">
        <f t="shared" si="98"/>
        <v/>
      </c>
      <c r="K197" s="57" t="str">
        <f t="shared" si="99"/>
        <v>No</v>
      </c>
      <c r="L197" s="87">
        <f t="shared" si="100"/>
        <v>3</v>
      </c>
      <c r="M197" s="57" t="str">
        <f>Identification!BI197</f>
        <v>Y</v>
      </c>
      <c r="N197" s="87" t="str">
        <f t="shared" si="101"/>
        <v/>
      </c>
      <c r="O197" s="88" t="str">
        <f t="shared" si="102"/>
        <v>N</v>
      </c>
      <c r="P197" s="57" t="str">
        <f t="shared" si="103"/>
        <v/>
      </c>
      <c r="Q197" s="57" t="str">
        <f t="shared" si="104"/>
        <v/>
      </c>
      <c r="R197" s="57" t="str">
        <f t="shared" si="105"/>
        <v>No</v>
      </c>
      <c r="S197" s="57">
        <f t="shared" si="106"/>
        <v>2</v>
      </c>
      <c r="T197" s="57" t="str">
        <f t="shared" si="107"/>
        <v>Y</v>
      </c>
      <c r="U197" s="57" t="str">
        <f t="shared" si="108"/>
        <v/>
      </c>
      <c r="V197" s="88" t="str">
        <f t="shared" si="109"/>
        <v>N</v>
      </c>
      <c r="W197" s="57" t="str">
        <f t="shared" si="110"/>
        <v/>
      </c>
      <c r="X197" s="91" t="str">
        <f t="shared" si="111"/>
        <v/>
      </c>
      <c r="Y197" s="58" t="str">
        <f t="shared" si="112"/>
        <v>No</v>
      </c>
      <c r="AA197" s="29" t="str">
        <f t="shared" si="113"/>
        <v>No</v>
      </c>
      <c r="AB197" s="29" t="str">
        <f t="shared" si="114"/>
        <v>No</v>
      </c>
      <c r="AC197" s="29" t="str">
        <f t="shared" si="115"/>
        <v>No</v>
      </c>
      <c r="AE197" s="29" t="str">
        <f t="shared" si="116"/>
        <v/>
      </c>
      <c r="AF197" s="29" t="str">
        <f t="shared" si="117"/>
        <v/>
      </c>
      <c r="AG197" s="29" t="str">
        <f t="shared" si="118"/>
        <v/>
      </c>
      <c r="AI197" s="33">
        <f>IF(C197="Yes",IF(Indicators!E197&lt;&gt;"", Indicators!E197,""),"")</f>
        <v>50.741839800000001</v>
      </c>
      <c r="AJ197" s="33">
        <f t="shared" si="119"/>
        <v>65.900000000000006</v>
      </c>
      <c r="AK197" s="62" t="str">
        <f>IF(Parameters!B$5="Percentile", IF(AJ197&lt;Parameters!C$5, "Y", "N"), IF(AI197&lt;Parameters!C$5, "Y", "N"))</f>
        <v>N</v>
      </c>
      <c r="AL197" s="33" t="str">
        <f>IF(C197="Yes", IF(Indicators!W197&lt;&gt;"", Indicators!W197, ""),"")</f>
        <v/>
      </c>
      <c r="AM197" s="33" t="str">
        <f t="shared" si="120"/>
        <v/>
      </c>
      <c r="AN197" s="33" t="str">
        <f>IF(AL197&lt;&gt;"", IF(Parameters!B$6="Percentile", IF(AM197&lt;Parameters!C$6, "Y", "N"), IF(AL197&lt;Parameters!C$6, "Y", "N")),"")</f>
        <v/>
      </c>
      <c r="AO197" s="47" t="str">
        <f t="shared" si="121"/>
        <v>N</v>
      </c>
      <c r="AQ197" s="33">
        <f>IF(C197="Yes", IF(Indicators!N197&lt;&gt;"", Indicators!N197,""),"")</f>
        <v>131.41263939999999</v>
      </c>
      <c r="AR197" s="33">
        <f t="shared" si="122"/>
        <v>86.3</v>
      </c>
      <c r="AS197" s="48" t="str">
        <f>IF(Parameters!B$7="Percentile", IF(AR197&lt;Parameters!C$7, "Y", "N"), IF(AQ197&lt;Parameters!C$7, "Y", "N"))</f>
        <v>N</v>
      </c>
      <c r="AU197" s="33">
        <f>IF(C197="Yes", IF(Indicators!X197&lt;&gt;"", Indicators!X197,""),"")</f>
        <v>11.28</v>
      </c>
      <c r="AV197" s="33">
        <f t="shared" si="123"/>
        <v>67.8</v>
      </c>
      <c r="AW197" s="48" t="str">
        <f>IF(Parameters!B$8="Percentile", IF(AV197&lt;Parameters!C$8, "Y", "N"), IF(AU197&gt;Parameters!C$8, "Y", "N"))</f>
        <v>N</v>
      </c>
      <c r="AY197" s="71" t="str">
        <f>IF(Indicators!F197&lt;&gt;"", IF(Indicators!F197&lt;Parameters!F$5, "Y", "N"), "")</f>
        <v>Y</v>
      </c>
      <c r="AZ197" s="71" t="str">
        <f>IF(Indicators!G197&lt;&gt;"", IF(Indicators!G197&lt;Parameters!G$5, "Y", "N"), "")</f>
        <v>Y</v>
      </c>
      <c r="BA197" s="71" t="str">
        <f>IF(Indicators!H197&lt;&gt;"", IF(Indicators!H197&lt;Parameters!H$5, "Y", "N"), "")</f>
        <v/>
      </c>
      <c r="BB197" s="71" t="str">
        <f>IF(Indicators!I197&lt;&gt;"", IF(Indicators!I197&lt;Parameters!I$5, "Y", "N"), "")</f>
        <v/>
      </c>
      <c r="BC197" s="71" t="str">
        <f>IF(Indicators!J197&lt;&gt;"", IF(Indicators!J197&lt;Parameters!J$5, "Y", "N"), "")</f>
        <v/>
      </c>
      <c r="BD197" s="71" t="str">
        <f>IF(Indicators!K197&lt;&gt;"", IF(Indicators!K197&lt;Parameters!K$5, "Y", "N"), "")</f>
        <v/>
      </c>
      <c r="BE197" s="71" t="str">
        <f>IF(Indicators!L197&lt;&gt;"", IF(Indicators!L197&lt;Parameters!L$5, "Y", "N"), "")</f>
        <v/>
      </c>
      <c r="BF197" s="71" t="str">
        <f>IF(Indicators!M197&lt;&gt;"", IF(Indicators!M197&lt;Parameters!M$5, "Y", "N"), "")</f>
        <v>Y</v>
      </c>
      <c r="BG197" s="29" t="str">
        <f>IF(Indicators!Q197&lt;&gt;"", IF(Indicators!Q197&lt;Parameters!H$6, "Y", "N"), "")</f>
        <v/>
      </c>
      <c r="BH197" s="29">
        <f t="shared" si="124"/>
        <v>3</v>
      </c>
      <c r="BI197" s="47" t="str">
        <f>IF(K197="No",IF(BH197&gt;=Parameters!C$12, "Y", "N"), "")</f>
        <v>Y</v>
      </c>
      <c r="BK197" s="78">
        <f>IF(AND($BI197="Y", Indicators!O197&lt;&gt;""), _xlfn.PERCENTRANK.EXC(Indicators!O$2:O$210, Indicators!O197)*100, "")</f>
        <v>22.900000000000002</v>
      </c>
      <c r="BL197" s="78">
        <f>IF(AND($BI197="Y", Indicators!P197&lt;&gt;""), _xlfn.PERCENTRANK.EXC(Indicators!P$2:P$210, Indicators!P197)*100, "")</f>
        <v>96.6</v>
      </c>
      <c r="BM197" s="78" t="str">
        <f>IF(AND($BI197="Y", Indicators!Q197&lt;&gt;""), _xlfn.PERCENTRANK.EXC(Indicators!Q$2:Q$210, Indicators!Q197)*100, "")</f>
        <v/>
      </c>
      <c r="BN197" s="78" t="str">
        <f>IF(AND($BI197="Y", Indicators!R197&lt;&gt;""), _xlfn.PERCENTRANK.EXC(Indicators!R$2:R$210, Indicators!R197)*100, "")</f>
        <v/>
      </c>
      <c r="BO197" s="78" t="str">
        <f>IF(AND($BI197="Y", Indicators!S197&lt;&gt;""), _xlfn.PERCENTRANK.EXC(Indicators!S$2:S$210, Indicators!S197)*100, "")</f>
        <v/>
      </c>
      <c r="BP197" s="78" t="str">
        <f>IF(AND($BI197="Y", Indicators!T197&lt;&gt;""), _xlfn.PERCENTRANK.EXC(Indicators!T$2:T$210, Indicators!T197)*100, "")</f>
        <v/>
      </c>
      <c r="BQ197" s="78" t="str">
        <f>IF(AND($BI197="Y", Indicators!U197&lt;&gt;""), _xlfn.PERCENTRANK.EXC(Indicators!U$2:U$210, Indicators!U197)*100, "")</f>
        <v/>
      </c>
      <c r="BR197" s="78">
        <f>IF(AND($BI197="Y", Indicators!V197&lt;&gt;""), _xlfn.PERCENTRANK.EXC(Indicators!V$2:V$210, Indicators!V197)*100, "")</f>
        <v>86</v>
      </c>
      <c r="BS197" s="81">
        <f t="shared" si="125"/>
        <v>1</v>
      </c>
      <c r="BT197" s="84" t="str">
        <f>IF(BI197="Y", IF(BS197&gt;=Parameters!C$13, "Y", "N"), "")</f>
        <v>N</v>
      </c>
      <c r="BU197" s="29"/>
      <c r="BV197" s="33" t="str">
        <f>IF(BT197="Y", Indicators!X197, "")</f>
        <v/>
      </c>
      <c r="BW197" s="47" t="str">
        <f>IF(BV197&lt;&gt;"", IF(BV197&gt;Parameters!C$14,"Y", "N"), "")</f>
        <v/>
      </c>
      <c r="BY197" s="72" t="str">
        <f>IF(Indicators!F197&lt;&gt;"", IF(Indicators!F197&lt;Parameters!F$18, "Y", "N"), "")</f>
        <v>Y</v>
      </c>
      <c r="BZ197" s="72" t="str">
        <f>IF(Indicators!G197&lt;&gt;"", IF(Indicators!G197&lt;Parameters!G$18, "Y", "N"), "")</f>
        <v>Y</v>
      </c>
      <c r="CA197" s="72" t="str">
        <f>IF(Indicators!H197&lt;&gt;"", IF(Indicators!H197&lt;Parameters!H$18, "Y", "N"), "")</f>
        <v/>
      </c>
      <c r="CB197" s="72" t="str">
        <f>IF(Indicators!I197&lt;&gt;"", IF(Indicators!I197&lt;Parameters!I$18, "Y", "N"), "")</f>
        <v/>
      </c>
      <c r="CC197" s="72" t="str">
        <f>IF(Indicators!J197&lt;&gt;"", IF(Indicators!J197&lt;Parameters!J$18, "Y", "N"), "")</f>
        <v/>
      </c>
      <c r="CD197" s="72" t="str">
        <f>IF(Indicators!K197&lt;&gt;"", IF(Indicators!K197&lt;Parameters!K$18, "Y", "N"), "")</f>
        <v/>
      </c>
      <c r="CE197" s="72" t="str">
        <f>IF(Indicators!L197&lt;&gt;"", IF(Indicators!L197&lt;Parameters!L$18, "Y", "N"), "")</f>
        <v/>
      </c>
      <c r="CF197" s="72" t="str">
        <f>IF(Indicators!M197&lt;&gt;"", IF(Indicators!M197&lt;Parameters!M$18, "Y", "N"), "")</f>
        <v>N</v>
      </c>
      <c r="CG197" s="29" t="str">
        <f>IF(Indicators!Q197&lt;&gt;"", IF(Indicators!Q197&lt;Parameters!H$19, "Y", "N"), "")</f>
        <v/>
      </c>
      <c r="CH197" s="29">
        <f t="shared" si="126"/>
        <v>2</v>
      </c>
      <c r="CI197" s="47" t="str">
        <f>IF(AND(K197="No",R197="No"),IF(CH197&gt;=Parameters!C$18, "Y", "N"), "")</f>
        <v>Y</v>
      </c>
      <c r="CJ197" s="29"/>
      <c r="CK197" s="29" t="str">
        <f>IF(AND($CI197="Y", Indicators!O197&lt;&gt;""), IF(Indicators!O197&lt;Parameters!F$20, "Y", "N"),"")</f>
        <v>Y</v>
      </c>
      <c r="CL197" s="29" t="str">
        <f>IF(AND($CI197="Y", Indicators!P197&lt;&gt;""), IF(Indicators!P197&lt;Parameters!G$20, "Y", "N"),"")</f>
        <v>N</v>
      </c>
      <c r="CM197" s="29" t="str">
        <f>IF(AND($CI197="Y", Indicators!Q197&lt;&gt;""), IF(Indicators!Q197&lt;Parameters!H$20, "Y", "N"),"")</f>
        <v/>
      </c>
      <c r="CN197" s="29" t="str">
        <f>IF(AND($CI197="Y", Indicators!R197&lt;&gt;""), IF(Indicators!R197&lt;Parameters!I$20, "Y", "N"),"")</f>
        <v/>
      </c>
      <c r="CO197" s="29" t="str">
        <f>IF(AND($CI197="Y", Indicators!S197&lt;&gt;""), IF(Indicators!S197&lt;Parameters!J$20, "Y", "N"),"")</f>
        <v/>
      </c>
      <c r="CP197" s="29" t="str">
        <f>IF(AND($CI197="Y", Indicators!T197&lt;&gt;""), IF(Indicators!T197&lt;Parameters!K$20, "Y", "N"),"")</f>
        <v/>
      </c>
      <c r="CQ197" s="29" t="str">
        <f>IF(AND($CI197="Y", Indicators!U197&lt;&gt;""), IF(Indicators!U197&lt;Parameters!L$20, "Y", "N"),"")</f>
        <v/>
      </c>
      <c r="CR197" s="29" t="str">
        <f>IF(AND($CI197="Y", Indicators!V197&lt;&gt;""), IF(Indicators!V197&lt;Parameters!M$20, "Y", "N"),"")</f>
        <v>N</v>
      </c>
      <c r="CS197" s="81">
        <f t="shared" si="127"/>
        <v>1</v>
      </c>
      <c r="CT197" s="84" t="str">
        <f>IF(CI197="Y", IF(CS197&gt;=Parameters!C$19, "Y", "N"), "")</f>
        <v>N</v>
      </c>
      <c r="CU197" s="29" t="str">
        <f>IF($H197="Yes",#REF!, "")</f>
        <v/>
      </c>
      <c r="CV197" s="78" t="str">
        <f>IF(CT197="Y", Indicators!X197, "")</f>
        <v/>
      </c>
      <c r="CW197" s="34" t="str">
        <f>IF(CV197&lt;&gt;"",IF(CV197&gt;Parameters!C216,"Y","N"), "")</f>
        <v/>
      </c>
      <c r="CY197" s="33" t="str">
        <f>IF($K197="Yes", IF(Indicators!F197&lt;&gt;"", Indicators!F197, ""), "")</f>
        <v/>
      </c>
      <c r="CZ197" s="33" t="str">
        <f>IF($K197="Yes", IF(Indicators!G197&lt;&gt;"", Indicators!G197, ""), "")</f>
        <v/>
      </c>
      <c r="DA197" s="33" t="str">
        <f>IF($K197="Yes", IF(Indicators!H197&lt;&gt;"", Indicators!H197, ""), "")</f>
        <v/>
      </c>
      <c r="DB197" s="33" t="str">
        <f>IF($K197="Yes", IF(Indicators!I197&lt;&gt;"", Indicators!I197, ""), "")</f>
        <v/>
      </c>
      <c r="DC197" s="33" t="str">
        <f>IF($K197="Yes", IF(Indicators!J197&lt;&gt;"", Indicators!J197, ""), "")</f>
        <v/>
      </c>
      <c r="DD197" s="33" t="str">
        <f>IF($K197="Yes", IF(Indicators!K197&lt;&gt;"", Indicators!K197, ""), "")</f>
        <v/>
      </c>
      <c r="DE197" s="33" t="str">
        <f>IF($K197="Yes", IF(Indicators!L197&lt;&gt;"", Indicators!L197, ""), "")</f>
        <v/>
      </c>
      <c r="DF197" s="33" t="str">
        <f>IF($K197="Yes", IF(Indicators!M197&lt;&gt;"", Indicators!M197, ""), "")</f>
        <v/>
      </c>
      <c r="DH197" s="33" t="str">
        <f>IF($K197="Yes", IF(Indicators!W197&lt;&gt;"", Indicators!W197, ""), "")</f>
        <v/>
      </c>
      <c r="DJ197" s="33" t="str">
        <f>IF($K197="Yes", IF(Indicators!O197&lt;&gt;"", Indicators!O197, ""), "")</f>
        <v/>
      </c>
      <c r="DK197" s="33" t="str">
        <f>IF($K197="Yes", IF(Indicators!P197&lt;&gt;"", Indicators!P197, ""), "")</f>
        <v/>
      </c>
      <c r="DL197" s="33" t="str">
        <f>IF($K197="Yes", IF(Indicators!Q197&lt;&gt;"", Indicators!Q197, ""), "")</f>
        <v/>
      </c>
      <c r="DM197" s="33" t="str">
        <f>IF($K197="Yes", IF(Indicators!R197&lt;&gt;"", Indicators!R197, ""), "")</f>
        <v/>
      </c>
      <c r="DN197" s="33" t="str">
        <f>IF($K197="Yes", IF(Indicators!S197&lt;&gt;"", Indicators!S197, ""), "")</f>
        <v/>
      </c>
      <c r="DO197" s="33" t="str">
        <f>IF($K197="Yes", IF(Indicators!T197&lt;&gt;"", Indicators!T197, ""), "")</f>
        <v/>
      </c>
      <c r="DP197" s="33" t="str">
        <f>IF($K197="Yes", IF(Indicators!U197&lt;&gt;"", Indicators!U197, ""), "")</f>
        <v/>
      </c>
      <c r="DQ197" s="33" t="str">
        <f>IF($K197="Yes", IF(Indicators!V197&lt;&gt;"", Indicators!V197, ""), "")</f>
        <v/>
      </c>
      <c r="DS197" s="29" t="str">
        <f>IF($K197="Yes", IF(Indicators!X197&lt;&gt;"", Indicators!X197, ""), "")</f>
        <v/>
      </c>
    </row>
    <row r="198" spans="1:123" x14ac:dyDescent="0.25">
      <c r="A198" s="56" t="str">
        <f>Indicators!A198</f>
        <v>District1042</v>
      </c>
      <c r="B198" s="56" t="str">
        <f>Indicators!B198</f>
        <v>School 6</v>
      </c>
      <c r="C198" s="57" t="str">
        <f>Indicators!D198</f>
        <v>Yes</v>
      </c>
      <c r="D198" s="64" t="str">
        <f>IF(AK198="Y", IF(Parameters!B$5="Percentile", Identification!AJ198,Identification!AI198), "")</f>
        <v/>
      </c>
      <c r="E198" s="64" t="str">
        <f>IF(AN198="Y", IF(Parameters!B$6="Percentile", AM198, AL198), "")</f>
        <v/>
      </c>
      <c r="F198" s="57" t="str">
        <f t="shared" si="96"/>
        <v>N</v>
      </c>
      <c r="G198" s="64" t="str">
        <f>IF(AND(F198="Y", AS198="Y"), IF(Parameters!B$7="Percentile", AR198,AQ198), "")</f>
        <v/>
      </c>
      <c r="H198" s="57" t="str">
        <f t="shared" si="97"/>
        <v/>
      </c>
      <c r="I198" s="64" t="str">
        <f>IF(AND(H198="Y", AW198="Y"), IF(Parameters!B$7="Percentile", AV198,AU198), "")</f>
        <v/>
      </c>
      <c r="J198" s="65" t="str">
        <f t="shared" si="98"/>
        <v/>
      </c>
      <c r="K198" s="57" t="str">
        <f t="shared" si="99"/>
        <v>No</v>
      </c>
      <c r="L198" s="87">
        <f t="shared" si="100"/>
        <v>2</v>
      </c>
      <c r="M198" s="57" t="str">
        <f>Identification!BI198</f>
        <v>Y</v>
      </c>
      <c r="N198" s="87" t="str">
        <f t="shared" si="101"/>
        <v/>
      </c>
      <c r="O198" s="88" t="str">
        <f t="shared" si="102"/>
        <v>N</v>
      </c>
      <c r="P198" s="57" t="str">
        <f t="shared" si="103"/>
        <v/>
      </c>
      <c r="Q198" s="57" t="str">
        <f t="shared" si="104"/>
        <v/>
      </c>
      <c r="R198" s="57" t="str">
        <f t="shared" si="105"/>
        <v>No</v>
      </c>
      <c r="S198" s="57" t="str">
        <f t="shared" si="106"/>
        <v/>
      </c>
      <c r="T198" s="57" t="str">
        <f t="shared" si="107"/>
        <v>N</v>
      </c>
      <c r="U198" s="57" t="str">
        <f t="shared" si="108"/>
        <v/>
      </c>
      <c r="V198" s="88" t="str">
        <f t="shared" si="109"/>
        <v/>
      </c>
      <c r="W198" s="57" t="str">
        <f t="shared" si="110"/>
        <v/>
      </c>
      <c r="X198" s="91" t="str">
        <f t="shared" si="111"/>
        <v/>
      </c>
      <c r="Y198" s="58" t="str">
        <f t="shared" si="112"/>
        <v>No</v>
      </c>
      <c r="AA198" s="29" t="str">
        <f t="shared" si="113"/>
        <v>No</v>
      </c>
      <c r="AB198" s="29" t="str">
        <f t="shared" si="114"/>
        <v>No</v>
      </c>
      <c r="AC198" s="29" t="str">
        <f t="shared" si="115"/>
        <v>No</v>
      </c>
      <c r="AE198" s="29" t="str">
        <f t="shared" si="116"/>
        <v/>
      </c>
      <c r="AF198" s="29" t="str">
        <f t="shared" si="117"/>
        <v/>
      </c>
      <c r="AG198" s="29" t="str">
        <f t="shared" si="118"/>
        <v/>
      </c>
      <c r="AI198" s="33">
        <f>IF(C198="Yes",IF(Indicators!E198&lt;&gt;"", Indicators!E198,""),"")</f>
        <v>50.431034500000003</v>
      </c>
      <c r="AJ198" s="33">
        <f t="shared" si="119"/>
        <v>65.3</v>
      </c>
      <c r="AK198" s="62" t="str">
        <f>IF(Parameters!B$5="Percentile", IF(AJ198&lt;Parameters!C$5, "Y", "N"), IF(AI198&lt;Parameters!C$5, "Y", "N"))</f>
        <v>N</v>
      </c>
      <c r="AL198" s="33" t="str">
        <f>IF(C198="Yes", IF(Indicators!W198&lt;&gt;"", Indicators!W198, ""),"")</f>
        <v/>
      </c>
      <c r="AM198" s="33" t="str">
        <f t="shared" si="120"/>
        <v/>
      </c>
      <c r="AN198" s="33" t="str">
        <f>IF(AL198&lt;&gt;"", IF(Parameters!B$6="Percentile", IF(AM198&lt;Parameters!C$6, "Y", "N"), IF(AL198&lt;Parameters!C$6, "Y", "N")),"")</f>
        <v/>
      </c>
      <c r="AO198" s="47" t="str">
        <f t="shared" si="121"/>
        <v>N</v>
      </c>
      <c r="AQ198" s="33">
        <f>IF(C198="Yes", IF(Indicators!N198&lt;&gt;"", Indicators!N198,""),"")</f>
        <v>129.54545450000001</v>
      </c>
      <c r="AR198" s="33">
        <f t="shared" si="122"/>
        <v>84.2</v>
      </c>
      <c r="AS198" s="48" t="str">
        <f>IF(Parameters!B$7="Percentile", IF(AR198&lt;Parameters!C$7, "Y", "N"), IF(AQ198&lt;Parameters!C$7, "Y", "N"))</f>
        <v>N</v>
      </c>
      <c r="AU198" s="33">
        <f>IF(C198="Yes", IF(Indicators!X198&lt;&gt;"", Indicators!X198,""),"")</f>
        <v>13.4</v>
      </c>
      <c r="AV198" s="33">
        <f t="shared" si="123"/>
        <v>54.4</v>
      </c>
      <c r="AW198" s="48" t="str">
        <f>IF(Parameters!B$8="Percentile", IF(AV198&lt;Parameters!C$8, "Y", "N"), IF(AU198&gt;Parameters!C$8, "Y", "N"))</f>
        <v>N</v>
      </c>
      <c r="AY198" s="71" t="str">
        <f>IF(Indicators!F198&lt;&gt;"", IF(Indicators!F198&lt;Parameters!F$5, "Y", "N"), "")</f>
        <v>N</v>
      </c>
      <c r="AZ198" s="71" t="str">
        <f>IF(Indicators!G198&lt;&gt;"", IF(Indicators!G198&lt;Parameters!G$5, "Y", "N"), "")</f>
        <v/>
      </c>
      <c r="BA198" s="71" t="str">
        <f>IF(Indicators!H198&lt;&gt;"", IF(Indicators!H198&lt;Parameters!H$5, "Y", "N"), "")</f>
        <v/>
      </c>
      <c r="BB198" s="71" t="str">
        <f>IF(Indicators!I198&lt;&gt;"", IF(Indicators!I198&lt;Parameters!I$5, "Y", "N"), "")</f>
        <v/>
      </c>
      <c r="BC198" s="71" t="str">
        <f>IF(Indicators!J198&lt;&gt;"", IF(Indicators!J198&lt;Parameters!J$5, "Y", "N"), "")</f>
        <v/>
      </c>
      <c r="BD198" s="71" t="str">
        <f>IF(Indicators!K198&lt;&gt;"", IF(Indicators!K198&lt;Parameters!K$5, "Y", "N"), "")</f>
        <v/>
      </c>
      <c r="BE198" s="71" t="str">
        <f>IF(Indicators!L198&lt;&gt;"", IF(Indicators!L198&lt;Parameters!L$5, "Y", "N"), "")</f>
        <v>Y</v>
      </c>
      <c r="BF198" s="71" t="str">
        <f>IF(Indicators!M198&lt;&gt;"", IF(Indicators!M198&lt;Parameters!M$5, "Y", "N"), "")</f>
        <v>Y</v>
      </c>
      <c r="BG198" s="29" t="str">
        <f>IF(Indicators!Q198&lt;&gt;"", IF(Indicators!Q198&lt;Parameters!H$6, "Y", "N"), "")</f>
        <v/>
      </c>
      <c r="BH198" s="29">
        <f t="shared" si="124"/>
        <v>2</v>
      </c>
      <c r="BI198" s="47" t="str">
        <f>IF(K198="No",IF(BH198&gt;=Parameters!C$12, "Y", "N"), "")</f>
        <v>Y</v>
      </c>
      <c r="BK198" s="78">
        <f>IF(AND($BI198="Y", Indicators!O198&lt;&gt;""), _xlfn.PERCENTRANK.EXC(Indicators!O$2:O$210, Indicators!O198)*100, "")</f>
        <v>86.4</v>
      </c>
      <c r="BL198" s="78" t="str">
        <f>IF(AND($BI198="Y", Indicators!P198&lt;&gt;""), _xlfn.PERCENTRANK.EXC(Indicators!P$2:P$210, Indicators!P198)*100, "")</f>
        <v/>
      </c>
      <c r="BM198" s="78" t="str">
        <f>IF(AND($BI198="Y", Indicators!Q198&lt;&gt;""), _xlfn.PERCENTRANK.EXC(Indicators!Q$2:Q$210, Indicators!Q198)*100, "")</f>
        <v/>
      </c>
      <c r="BN198" s="78" t="str">
        <f>IF(AND($BI198="Y", Indicators!R198&lt;&gt;""), _xlfn.PERCENTRANK.EXC(Indicators!R$2:R$210, Indicators!R198)*100, "")</f>
        <v/>
      </c>
      <c r="BO198" s="78" t="str">
        <f>IF(AND($BI198="Y", Indicators!S198&lt;&gt;""), _xlfn.PERCENTRANK.EXC(Indicators!S$2:S$210, Indicators!S198)*100, "")</f>
        <v/>
      </c>
      <c r="BP198" s="78" t="str">
        <f>IF(AND($BI198="Y", Indicators!T198&lt;&gt;""), _xlfn.PERCENTRANK.EXC(Indicators!T$2:T$210, Indicators!T198)*100, "")</f>
        <v/>
      </c>
      <c r="BQ198" s="78" t="str">
        <f>IF(AND($BI198="Y", Indicators!U198&lt;&gt;""), _xlfn.PERCENTRANK.EXC(Indicators!U$2:U$210, Indicators!U198)*100, "")</f>
        <v/>
      </c>
      <c r="BR198" s="78">
        <f>IF(AND($BI198="Y", Indicators!V198&lt;&gt;""), _xlfn.PERCENTRANK.EXC(Indicators!V$2:V$210, Indicators!V198)*100, "")</f>
        <v>84</v>
      </c>
      <c r="BS198" s="81">
        <f t="shared" si="125"/>
        <v>0</v>
      </c>
      <c r="BT198" s="84" t="str">
        <f>IF(BI198="Y", IF(BS198&gt;=Parameters!C$13, "Y", "N"), "")</f>
        <v>N</v>
      </c>
      <c r="BU198" s="29"/>
      <c r="BV198" s="33" t="str">
        <f>IF(BT198="Y", Indicators!X198, "")</f>
        <v/>
      </c>
      <c r="BW198" s="47" t="str">
        <f>IF(BV198&lt;&gt;"", IF(BV198&gt;Parameters!C$14,"Y", "N"), "")</f>
        <v/>
      </c>
      <c r="BY198" s="72" t="str">
        <f>IF(Indicators!F198&lt;&gt;"", IF(Indicators!F198&lt;Parameters!F$18, "Y", "N"), "")</f>
        <v>N</v>
      </c>
      <c r="BZ198" s="72" t="str">
        <f>IF(Indicators!G198&lt;&gt;"", IF(Indicators!G198&lt;Parameters!G$18, "Y", "N"), "")</f>
        <v/>
      </c>
      <c r="CA198" s="72" t="str">
        <f>IF(Indicators!H198&lt;&gt;"", IF(Indicators!H198&lt;Parameters!H$18, "Y", "N"), "")</f>
        <v/>
      </c>
      <c r="CB198" s="72" t="str">
        <f>IF(Indicators!I198&lt;&gt;"", IF(Indicators!I198&lt;Parameters!I$18, "Y", "N"), "")</f>
        <v/>
      </c>
      <c r="CC198" s="72" t="str">
        <f>IF(Indicators!J198&lt;&gt;"", IF(Indicators!J198&lt;Parameters!J$18, "Y", "N"), "")</f>
        <v/>
      </c>
      <c r="CD198" s="72" t="str">
        <f>IF(Indicators!K198&lt;&gt;"", IF(Indicators!K198&lt;Parameters!K$18, "Y", "N"), "")</f>
        <v/>
      </c>
      <c r="CE198" s="72" t="str">
        <f>IF(Indicators!L198&lt;&gt;"", IF(Indicators!L198&lt;Parameters!L$18, "Y", "N"), "")</f>
        <v>Y</v>
      </c>
      <c r="CF198" s="72" t="str">
        <f>IF(Indicators!M198&lt;&gt;"", IF(Indicators!M198&lt;Parameters!M$18, "Y", "N"), "")</f>
        <v>N</v>
      </c>
      <c r="CG198" s="29" t="str">
        <f>IF(Indicators!Q198&lt;&gt;"", IF(Indicators!Q198&lt;Parameters!H$19, "Y", "N"), "")</f>
        <v/>
      </c>
      <c r="CH198" s="29">
        <f t="shared" si="126"/>
        <v>1</v>
      </c>
      <c r="CI198" s="47" t="str">
        <f>IF(AND(K198="No",R198="No"),IF(CH198&gt;=Parameters!C$18, "Y", "N"), "")</f>
        <v>N</v>
      </c>
      <c r="CJ198" s="29"/>
      <c r="CK198" s="29" t="str">
        <f>IF(AND($CI198="Y", Indicators!O198&lt;&gt;""), IF(Indicators!O198&lt;Parameters!F$20, "Y", "N"),"")</f>
        <v/>
      </c>
      <c r="CL198" s="29" t="str">
        <f>IF(AND($CI198="Y", Indicators!P198&lt;&gt;""), IF(Indicators!P198&lt;Parameters!G$20, "Y", "N"),"")</f>
        <v/>
      </c>
      <c r="CM198" s="29" t="str">
        <f>IF(AND($CI198="Y", Indicators!Q198&lt;&gt;""), IF(Indicators!Q198&lt;Parameters!H$20, "Y", "N"),"")</f>
        <v/>
      </c>
      <c r="CN198" s="29" t="str">
        <f>IF(AND($CI198="Y", Indicators!R198&lt;&gt;""), IF(Indicators!R198&lt;Parameters!I$20, "Y", "N"),"")</f>
        <v/>
      </c>
      <c r="CO198" s="29" t="str">
        <f>IF(AND($CI198="Y", Indicators!S198&lt;&gt;""), IF(Indicators!S198&lt;Parameters!J$20, "Y", "N"),"")</f>
        <v/>
      </c>
      <c r="CP198" s="29" t="str">
        <f>IF(AND($CI198="Y", Indicators!T198&lt;&gt;""), IF(Indicators!T198&lt;Parameters!K$20, "Y", "N"),"")</f>
        <v/>
      </c>
      <c r="CQ198" s="29" t="str">
        <f>IF(AND($CI198="Y", Indicators!U198&lt;&gt;""), IF(Indicators!U198&lt;Parameters!L$20, "Y", "N"),"")</f>
        <v/>
      </c>
      <c r="CR198" s="29" t="str">
        <f>IF(AND($CI198="Y", Indicators!V198&lt;&gt;""), IF(Indicators!V198&lt;Parameters!M$20, "Y", "N"),"")</f>
        <v/>
      </c>
      <c r="CS198" s="81" t="str">
        <f t="shared" si="127"/>
        <v/>
      </c>
      <c r="CT198" s="84" t="str">
        <f>IF(CI198="Y", IF(CS198&gt;=Parameters!C$19, "Y", "N"), "")</f>
        <v/>
      </c>
      <c r="CU198" s="29" t="str">
        <f>IF($H198="Yes",#REF!, "")</f>
        <v/>
      </c>
      <c r="CV198" s="78" t="str">
        <f>IF(CT198="Y", Indicators!X198, "")</f>
        <v/>
      </c>
      <c r="CW198" s="34" t="str">
        <f>IF(CV198&lt;&gt;"",IF(CV198&gt;Parameters!C217,"Y","N"), "")</f>
        <v/>
      </c>
      <c r="CY198" s="33" t="str">
        <f>IF($K198="Yes", IF(Indicators!F198&lt;&gt;"", Indicators!F198, ""), "")</f>
        <v/>
      </c>
      <c r="CZ198" s="33" t="str">
        <f>IF($K198="Yes", IF(Indicators!G198&lt;&gt;"", Indicators!G198, ""), "")</f>
        <v/>
      </c>
      <c r="DA198" s="33" t="str">
        <f>IF($K198="Yes", IF(Indicators!H198&lt;&gt;"", Indicators!H198, ""), "")</f>
        <v/>
      </c>
      <c r="DB198" s="33" t="str">
        <f>IF($K198="Yes", IF(Indicators!I198&lt;&gt;"", Indicators!I198, ""), "")</f>
        <v/>
      </c>
      <c r="DC198" s="33" t="str">
        <f>IF($K198="Yes", IF(Indicators!J198&lt;&gt;"", Indicators!J198, ""), "")</f>
        <v/>
      </c>
      <c r="DD198" s="33" t="str">
        <f>IF($K198="Yes", IF(Indicators!K198&lt;&gt;"", Indicators!K198, ""), "")</f>
        <v/>
      </c>
      <c r="DE198" s="33" t="str">
        <f>IF($K198="Yes", IF(Indicators!L198&lt;&gt;"", Indicators!L198, ""), "")</f>
        <v/>
      </c>
      <c r="DF198" s="33" t="str">
        <f>IF($K198="Yes", IF(Indicators!M198&lt;&gt;"", Indicators!M198, ""), "")</f>
        <v/>
      </c>
      <c r="DH198" s="33" t="str">
        <f>IF($K198="Yes", IF(Indicators!W198&lt;&gt;"", Indicators!W198, ""), "")</f>
        <v/>
      </c>
      <c r="DJ198" s="33" t="str">
        <f>IF($K198="Yes", IF(Indicators!O198&lt;&gt;"", Indicators!O198, ""), "")</f>
        <v/>
      </c>
      <c r="DK198" s="33" t="str">
        <f>IF($K198="Yes", IF(Indicators!P198&lt;&gt;"", Indicators!P198, ""), "")</f>
        <v/>
      </c>
      <c r="DL198" s="33" t="str">
        <f>IF($K198="Yes", IF(Indicators!Q198&lt;&gt;"", Indicators!Q198, ""), "")</f>
        <v/>
      </c>
      <c r="DM198" s="33" t="str">
        <f>IF($K198="Yes", IF(Indicators!R198&lt;&gt;"", Indicators!R198, ""), "")</f>
        <v/>
      </c>
      <c r="DN198" s="33" t="str">
        <f>IF($K198="Yes", IF(Indicators!S198&lt;&gt;"", Indicators!S198, ""), "")</f>
        <v/>
      </c>
      <c r="DO198" s="33" t="str">
        <f>IF($K198="Yes", IF(Indicators!T198&lt;&gt;"", Indicators!T198, ""), "")</f>
        <v/>
      </c>
      <c r="DP198" s="33" t="str">
        <f>IF($K198="Yes", IF(Indicators!U198&lt;&gt;"", Indicators!U198, ""), "")</f>
        <v/>
      </c>
      <c r="DQ198" s="33" t="str">
        <f>IF($K198="Yes", IF(Indicators!V198&lt;&gt;"", Indicators!V198, ""), "")</f>
        <v/>
      </c>
      <c r="DS198" s="29" t="str">
        <f>IF($K198="Yes", IF(Indicators!X198&lt;&gt;"", Indicators!X198, ""), "")</f>
        <v/>
      </c>
    </row>
    <row r="199" spans="1:123" x14ac:dyDescent="0.25">
      <c r="A199" s="56" t="str">
        <f>Indicators!A199</f>
        <v>District1042</v>
      </c>
      <c r="B199" s="56" t="str">
        <f>Indicators!B199</f>
        <v>School 7</v>
      </c>
      <c r="C199" s="57" t="str">
        <f>Indicators!D199</f>
        <v>Yes</v>
      </c>
      <c r="D199" s="64">
        <f>IF(AK199="Y", IF(Parameters!B$5="Percentile", Identification!AJ199,Identification!AI199), "")</f>
        <v>30.769230799999999</v>
      </c>
      <c r="E199" s="64" t="str">
        <f>IF(AN199="Y", IF(Parameters!B$6="Percentile", AM199, AL199), "")</f>
        <v/>
      </c>
      <c r="F199" s="57" t="str">
        <f t="shared" si="96"/>
        <v>Y</v>
      </c>
      <c r="G199" s="64">
        <f>IF(AND(F199="Y", AS199="Y"), IF(Parameters!B$7="Percentile", AR199,AQ199), "")</f>
        <v>10.9</v>
      </c>
      <c r="H199" s="57" t="str">
        <f t="shared" si="97"/>
        <v>Y</v>
      </c>
      <c r="I199" s="64" t="str">
        <f>IF(AND(H199="Y", AW199="Y"), IF(Parameters!B$7="Percentile", AV199,AU199), "")</f>
        <v/>
      </c>
      <c r="J199" s="65" t="str">
        <f t="shared" si="98"/>
        <v>N</v>
      </c>
      <c r="K199" s="57" t="str">
        <f t="shared" si="99"/>
        <v>No</v>
      </c>
      <c r="L199" s="87">
        <f t="shared" si="100"/>
        <v>3</v>
      </c>
      <c r="M199" s="57" t="str">
        <f>Identification!BI199</f>
        <v>Y</v>
      </c>
      <c r="N199" s="87">
        <f t="shared" si="101"/>
        <v>2</v>
      </c>
      <c r="O199" s="88" t="str">
        <f t="shared" si="102"/>
        <v>Y</v>
      </c>
      <c r="P199" s="57">
        <f t="shared" si="103"/>
        <v>10.54</v>
      </c>
      <c r="Q199" s="57" t="str">
        <f t="shared" si="104"/>
        <v>Y</v>
      </c>
      <c r="R199" s="57" t="str">
        <f t="shared" si="105"/>
        <v>Yes</v>
      </c>
      <c r="S199" s="57" t="str">
        <f t="shared" si="106"/>
        <v/>
      </c>
      <c r="T199" s="57" t="str">
        <f t="shared" si="107"/>
        <v/>
      </c>
      <c r="U199" s="57" t="str">
        <f t="shared" si="108"/>
        <v/>
      </c>
      <c r="V199" s="88" t="str">
        <f t="shared" si="109"/>
        <v/>
      </c>
      <c r="W199" s="57" t="str">
        <f t="shared" si="110"/>
        <v/>
      </c>
      <c r="X199" s="91" t="str">
        <f t="shared" si="111"/>
        <v/>
      </c>
      <c r="Y199" s="58" t="str">
        <f t="shared" si="112"/>
        <v>No</v>
      </c>
      <c r="AA199" s="29" t="str">
        <f t="shared" si="113"/>
        <v>No</v>
      </c>
      <c r="AB199" s="29" t="str">
        <f t="shared" si="114"/>
        <v>Yes</v>
      </c>
      <c r="AC199" s="29" t="str">
        <f t="shared" si="115"/>
        <v>No</v>
      </c>
      <c r="AE199" s="29" t="str">
        <f t="shared" si="116"/>
        <v/>
      </c>
      <c r="AF199" s="29" t="str">
        <f t="shared" si="117"/>
        <v/>
      </c>
      <c r="AG199" s="29" t="str">
        <f t="shared" si="118"/>
        <v/>
      </c>
      <c r="AI199" s="33">
        <f>IF(C199="Yes",IF(Indicators!E199&lt;&gt;"", Indicators!E199,""),"")</f>
        <v>30.769230799999999</v>
      </c>
      <c r="AJ199" s="33">
        <f t="shared" si="119"/>
        <v>12.9</v>
      </c>
      <c r="AK199" s="62" t="str">
        <f>IF(Parameters!B$5="Percentile", IF(AJ199&lt;Parameters!C$5, "Y", "N"), IF(AI199&lt;Parameters!C$5, "Y", "N"))</f>
        <v>Y</v>
      </c>
      <c r="AL199" s="33" t="str">
        <f>IF(C199="Yes", IF(Indicators!W199&lt;&gt;"", Indicators!W199, ""),"")</f>
        <v/>
      </c>
      <c r="AM199" s="33" t="str">
        <f t="shared" si="120"/>
        <v/>
      </c>
      <c r="AN199" s="33" t="str">
        <f>IF(AL199&lt;&gt;"", IF(Parameters!B$6="Percentile", IF(AM199&lt;Parameters!C$6, "Y", "N"), IF(AL199&lt;Parameters!C$6, "Y", "N")),"")</f>
        <v/>
      </c>
      <c r="AO199" s="47" t="str">
        <f t="shared" si="121"/>
        <v>Y</v>
      </c>
      <c r="AQ199" s="33">
        <f>IF(C199="Yes", IF(Indicators!N199&lt;&gt;"", Indicators!N199,""),"")</f>
        <v>91.324921099999997</v>
      </c>
      <c r="AR199" s="33">
        <f t="shared" si="122"/>
        <v>10.9</v>
      </c>
      <c r="AS199" s="48" t="str">
        <f>IF(Parameters!B$7="Percentile", IF(AR199&lt;Parameters!C$7, "Y", "N"), IF(AQ199&lt;Parameters!C$7, "Y", "N"))</f>
        <v>Y</v>
      </c>
      <c r="AU199" s="33">
        <f>IF(C199="Yes", IF(Indicators!X199&lt;&gt;"", Indicators!X199,""),"")</f>
        <v>10.54</v>
      </c>
      <c r="AV199" s="33">
        <f t="shared" si="123"/>
        <v>75.2</v>
      </c>
      <c r="AW199" s="48" t="str">
        <f>IF(Parameters!B$8="Percentile", IF(AV199&lt;Parameters!C$8, "Y", "N"), IF(AU199&gt;Parameters!C$8, "Y", "N"))</f>
        <v>N</v>
      </c>
      <c r="AY199" s="71" t="str">
        <f>IF(Indicators!F199&lt;&gt;"", IF(Indicators!F199&lt;Parameters!F$5, "Y", "N"), "")</f>
        <v>Y</v>
      </c>
      <c r="AZ199" s="71" t="str">
        <f>IF(Indicators!G199&lt;&gt;"", IF(Indicators!G199&lt;Parameters!G$5, "Y", "N"), "")</f>
        <v>Y</v>
      </c>
      <c r="BA199" s="71" t="str">
        <f>IF(Indicators!H199&lt;&gt;"", IF(Indicators!H199&lt;Parameters!H$5, "Y", "N"), "")</f>
        <v/>
      </c>
      <c r="BB199" s="71" t="str">
        <f>IF(Indicators!I199&lt;&gt;"", IF(Indicators!I199&lt;Parameters!I$5, "Y", "N"), "")</f>
        <v/>
      </c>
      <c r="BC199" s="71" t="str">
        <f>IF(Indicators!J199&lt;&gt;"", IF(Indicators!J199&lt;Parameters!J$5, "Y", "N"), "")</f>
        <v/>
      </c>
      <c r="BD199" s="71" t="str">
        <f>IF(Indicators!K199&lt;&gt;"", IF(Indicators!K199&lt;Parameters!K$5, "Y", "N"), "")</f>
        <v/>
      </c>
      <c r="BE199" s="71" t="str">
        <f>IF(Indicators!L199&lt;&gt;"", IF(Indicators!L199&lt;Parameters!L$5, "Y", "N"), "")</f>
        <v/>
      </c>
      <c r="BF199" s="71" t="str">
        <f>IF(Indicators!M199&lt;&gt;"", IF(Indicators!M199&lt;Parameters!M$5, "Y", "N"), "")</f>
        <v>Y</v>
      </c>
      <c r="BG199" s="29" t="str">
        <f>IF(Indicators!Q199&lt;&gt;"", IF(Indicators!Q199&lt;Parameters!H$6, "Y", "N"), "")</f>
        <v/>
      </c>
      <c r="BH199" s="29">
        <f t="shared" si="124"/>
        <v>3</v>
      </c>
      <c r="BI199" s="47" t="str">
        <f>IF(K199="No",IF(BH199&gt;=Parameters!C$12, "Y", "N"), "")</f>
        <v>Y</v>
      </c>
      <c r="BK199" s="78">
        <f>IF(AND($BI199="Y", Indicators!O199&lt;&gt;""), _xlfn.PERCENTRANK.EXC(Indicators!O$2:O$210, Indicators!O199)*100, "")</f>
        <v>18.2</v>
      </c>
      <c r="BL199" s="78">
        <f>IF(AND($BI199="Y", Indicators!P199&lt;&gt;""), _xlfn.PERCENTRANK.EXC(Indicators!P$2:P$210, Indicators!P199)*100, "")</f>
        <v>46.9</v>
      </c>
      <c r="BM199" s="78" t="str">
        <f>IF(AND($BI199="Y", Indicators!Q199&lt;&gt;""), _xlfn.PERCENTRANK.EXC(Indicators!Q$2:Q$210, Indicators!Q199)*100, "")</f>
        <v/>
      </c>
      <c r="BN199" s="78" t="str">
        <f>IF(AND($BI199="Y", Indicators!R199&lt;&gt;""), _xlfn.PERCENTRANK.EXC(Indicators!R$2:R$210, Indicators!R199)*100, "")</f>
        <v/>
      </c>
      <c r="BO199" s="78" t="str">
        <f>IF(AND($BI199="Y", Indicators!S199&lt;&gt;""), _xlfn.PERCENTRANK.EXC(Indicators!S$2:S$210, Indicators!S199)*100, "")</f>
        <v/>
      </c>
      <c r="BP199" s="78" t="str">
        <f>IF(AND($BI199="Y", Indicators!T199&lt;&gt;""), _xlfn.PERCENTRANK.EXC(Indicators!T$2:T$210, Indicators!T199)*100, "")</f>
        <v/>
      </c>
      <c r="BQ199" s="78" t="str">
        <f>IF(AND($BI199="Y", Indicators!U199&lt;&gt;""), _xlfn.PERCENTRANK.EXC(Indicators!U$2:U$210, Indicators!U199)*100, "")</f>
        <v/>
      </c>
      <c r="BR199" s="78">
        <f>IF(AND($BI199="Y", Indicators!V199&lt;&gt;""), _xlfn.PERCENTRANK.EXC(Indicators!V$2:V$210, Indicators!V199)*100, "")</f>
        <v>10.9</v>
      </c>
      <c r="BS199" s="81">
        <f t="shared" si="125"/>
        <v>2</v>
      </c>
      <c r="BT199" s="84" t="str">
        <f>IF(BI199="Y", IF(BS199&gt;=Parameters!C$13, "Y", "N"), "")</f>
        <v>Y</v>
      </c>
      <c r="BU199" s="29"/>
      <c r="BV199" s="33">
        <f>IF(BT199="Y", Indicators!X199, "")</f>
        <v>10.54</v>
      </c>
      <c r="BW199" s="47" t="str">
        <f>IF(BV199&lt;&gt;"", IF(BV199&gt;Parameters!C$14,"Y", "N"), "")</f>
        <v>Y</v>
      </c>
      <c r="BY199" s="72" t="str">
        <f>IF(Indicators!F199&lt;&gt;"", IF(Indicators!F199&lt;Parameters!F$18, "Y", "N"), "")</f>
        <v>N</v>
      </c>
      <c r="BZ199" s="72" t="str">
        <f>IF(Indicators!G199&lt;&gt;"", IF(Indicators!G199&lt;Parameters!G$18, "Y", "N"), "")</f>
        <v>N</v>
      </c>
      <c r="CA199" s="72" t="str">
        <f>IF(Indicators!H199&lt;&gt;"", IF(Indicators!H199&lt;Parameters!H$18, "Y", "N"), "")</f>
        <v/>
      </c>
      <c r="CB199" s="72" t="str">
        <f>IF(Indicators!I199&lt;&gt;"", IF(Indicators!I199&lt;Parameters!I$18, "Y", "N"), "")</f>
        <v/>
      </c>
      <c r="CC199" s="72" t="str">
        <f>IF(Indicators!J199&lt;&gt;"", IF(Indicators!J199&lt;Parameters!J$18, "Y", "N"), "")</f>
        <v/>
      </c>
      <c r="CD199" s="72" t="str">
        <f>IF(Indicators!K199&lt;&gt;"", IF(Indicators!K199&lt;Parameters!K$18, "Y", "N"), "")</f>
        <v/>
      </c>
      <c r="CE199" s="72" t="str">
        <f>IF(Indicators!L199&lt;&gt;"", IF(Indicators!L199&lt;Parameters!L$18, "Y", "N"), "")</f>
        <v/>
      </c>
      <c r="CF199" s="72" t="str">
        <f>IF(Indicators!M199&lt;&gt;"", IF(Indicators!M199&lt;Parameters!M$18, "Y", "N"), "")</f>
        <v>Y</v>
      </c>
      <c r="CG199" s="29" t="str">
        <f>IF(Indicators!Q199&lt;&gt;"", IF(Indicators!Q199&lt;Parameters!H$19, "Y", "N"), "")</f>
        <v/>
      </c>
      <c r="CH199" s="29">
        <f t="shared" si="126"/>
        <v>1</v>
      </c>
      <c r="CI199" s="47" t="str">
        <f>IF(AND(K199="No",R199="No"),IF(CH199&gt;=Parameters!C$18, "Y", "N"), "")</f>
        <v/>
      </c>
      <c r="CJ199" s="29"/>
      <c r="CK199" s="29" t="str">
        <f>IF(AND($CI199="Y", Indicators!O199&lt;&gt;""), IF(Indicators!O199&lt;Parameters!F$20, "Y", "N"),"")</f>
        <v/>
      </c>
      <c r="CL199" s="29" t="str">
        <f>IF(AND($CI199="Y", Indicators!P199&lt;&gt;""), IF(Indicators!P199&lt;Parameters!G$20, "Y", "N"),"")</f>
        <v/>
      </c>
      <c r="CM199" s="29" t="str">
        <f>IF(AND($CI199="Y", Indicators!Q199&lt;&gt;""), IF(Indicators!Q199&lt;Parameters!H$20, "Y", "N"),"")</f>
        <v/>
      </c>
      <c r="CN199" s="29" t="str">
        <f>IF(AND($CI199="Y", Indicators!R199&lt;&gt;""), IF(Indicators!R199&lt;Parameters!I$20, "Y", "N"),"")</f>
        <v/>
      </c>
      <c r="CO199" s="29" t="str">
        <f>IF(AND($CI199="Y", Indicators!S199&lt;&gt;""), IF(Indicators!S199&lt;Parameters!J$20, "Y", "N"),"")</f>
        <v/>
      </c>
      <c r="CP199" s="29" t="str">
        <f>IF(AND($CI199="Y", Indicators!T199&lt;&gt;""), IF(Indicators!T199&lt;Parameters!K$20, "Y", "N"),"")</f>
        <v/>
      </c>
      <c r="CQ199" s="29" t="str">
        <f>IF(AND($CI199="Y", Indicators!U199&lt;&gt;""), IF(Indicators!U199&lt;Parameters!L$20, "Y", "N"),"")</f>
        <v/>
      </c>
      <c r="CR199" s="29" t="str">
        <f>IF(AND($CI199="Y", Indicators!V199&lt;&gt;""), IF(Indicators!V199&lt;Parameters!M$20, "Y", "N"),"")</f>
        <v/>
      </c>
      <c r="CS199" s="81" t="str">
        <f t="shared" si="127"/>
        <v/>
      </c>
      <c r="CT199" s="84" t="str">
        <f>IF(CI199="Y", IF(CS199&gt;=Parameters!C$19, "Y", "N"), "")</f>
        <v/>
      </c>
      <c r="CU199" s="29" t="str">
        <f>IF($H199="Yes",#REF!, "")</f>
        <v/>
      </c>
      <c r="CV199" s="78" t="str">
        <f>IF(CT199="Y", Indicators!X199, "")</f>
        <v/>
      </c>
      <c r="CW199" s="34" t="str">
        <f>IF(CV199&lt;&gt;"",IF(CV199&gt;Parameters!C218,"Y","N"), "")</f>
        <v/>
      </c>
      <c r="CY199" s="33" t="str">
        <f>IF($K199="Yes", IF(Indicators!F199&lt;&gt;"", Indicators!F199, ""), "")</f>
        <v/>
      </c>
      <c r="CZ199" s="33" t="str">
        <f>IF($K199="Yes", IF(Indicators!G199&lt;&gt;"", Indicators!G199, ""), "")</f>
        <v/>
      </c>
      <c r="DA199" s="33" t="str">
        <f>IF($K199="Yes", IF(Indicators!H199&lt;&gt;"", Indicators!H199, ""), "")</f>
        <v/>
      </c>
      <c r="DB199" s="33" t="str">
        <f>IF($K199="Yes", IF(Indicators!I199&lt;&gt;"", Indicators!I199, ""), "")</f>
        <v/>
      </c>
      <c r="DC199" s="33" t="str">
        <f>IF($K199="Yes", IF(Indicators!J199&lt;&gt;"", Indicators!J199, ""), "")</f>
        <v/>
      </c>
      <c r="DD199" s="33" t="str">
        <f>IF($K199="Yes", IF(Indicators!K199&lt;&gt;"", Indicators!K199, ""), "")</f>
        <v/>
      </c>
      <c r="DE199" s="33" t="str">
        <f>IF($K199="Yes", IF(Indicators!L199&lt;&gt;"", Indicators!L199, ""), "")</f>
        <v/>
      </c>
      <c r="DF199" s="33" t="str">
        <f>IF($K199="Yes", IF(Indicators!M199&lt;&gt;"", Indicators!M199, ""), "")</f>
        <v/>
      </c>
      <c r="DH199" s="33" t="str">
        <f>IF($K199="Yes", IF(Indicators!W199&lt;&gt;"", Indicators!W199, ""), "")</f>
        <v/>
      </c>
      <c r="DJ199" s="33" t="str">
        <f>IF($K199="Yes", IF(Indicators!O199&lt;&gt;"", Indicators!O199, ""), "")</f>
        <v/>
      </c>
      <c r="DK199" s="33" t="str">
        <f>IF($K199="Yes", IF(Indicators!P199&lt;&gt;"", Indicators!P199, ""), "")</f>
        <v/>
      </c>
      <c r="DL199" s="33" t="str">
        <f>IF($K199="Yes", IF(Indicators!Q199&lt;&gt;"", Indicators!Q199, ""), "")</f>
        <v/>
      </c>
      <c r="DM199" s="33" t="str">
        <f>IF($K199="Yes", IF(Indicators!R199&lt;&gt;"", Indicators!R199, ""), "")</f>
        <v/>
      </c>
      <c r="DN199" s="33" t="str">
        <f>IF($K199="Yes", IF(Indicators!S199&lt;&gt;"", Indicators!S199, ""), "")</f>
        <v/>
      </c>
      <c r="DO199" s="33" t="str">
        <f>IF($K199="Yes", IF(Indicators!T199&lt;&gt;"", Indicators!T199, ""), "")</f>
        <v/>
      </c>
      <c r="DP199" s="33" t="str">
        <f>IF($K199="Yes", IF(Indicators!U199&lt;&gt;"", Indicators!U199, ""), "")</f>
        <v/>
      </c>
      <c r="DQ199" s="33" t="str">
        <f>IF($K199="Yes", IF(Indicators!V199&lt;&gt;"", Indicators!V199, ""), "")</f>
        <v/>
      </c>
      <c r="DS199" s="29" t="str">
        <f>IF($K199="Yes", IF(Indicators!X199&lt;&gt;"", Indicators!X199, ""), "")</f>
        <v/>
      </c>
    </row>
    <row r="200" spans="1:123" x14ac:dyDescent="0.25">
      <c r="A200" s="56" t="str">
        <f>Indicators!A200</f>
        <v>District1043</v>
      </c>
      <c r="B200" s="56" t="str">
        <f>Indicators!B200</f>
        <v>School 1</v>
      </c>
      <c r="C200" s="57" t="str">
        <f>Indicators!D200</f>
        <v>Yes</v>
      </c>
      <c r="D200" s="64" t="str">
        <f>IF(AK200="Y", IF(Parameters!B$5="Percentile", Identification!AJ200,Identification!AI200), "")</f>
        <v/>
      </c>
      <c r="E200" s="64" t="str">
        <f>IF(AN200="Y", IF(Parameters!B$6="Percentile", AM200, AL200), "")</f>
        <v/>
      </c>
      <c r="F200" s="57" t="str">
        <f t="shared" si="96"/>
        <v>N</v>
      </c>
      <c r="G200" s="64" t="str">
        <f>IF(AND(F200="Y", AS200="Y"), IF(Parameters!B$7="Percentile", AR200,AQ200), "")</f>
        <v/>
      </c>
      <c r="H200" s="57" t="str">
        <f t="shared" si="97"/>
        <v/>
      </c>
      <c r="I200" s="64" t="str">
        <f>IF(AND(H200="Y", AW200="Y"), IF(Parameters!B$7="Percentile", AV200,AU200), "")</f>
        <v/>
      </c>
      <c r="J200" s="65" t="str">
        <f t="shared" si="98"/>
        <v/>
      </c>
      <c r="K200" s="57" t="str">
        <f t="shared" si="99"/>
        <v>No</v>
      </c>
      <c r="L200" s="87" t="str">
        <f t="shared" si="100"/>
        <v/>
      </c>
      <c r="M200" s="57" t="str">
        <f>Identification!BI200</f>
        <v>N</v>
      </c>
      <c r="N200" s="87" t="str">
        <f t="shared" si="101"/>
        <v/>
      </c>
      <c r="O200" s="88" t="str">
        <f t="shared" si="102"/>
        <v/>
      </c>
      <c r="P200" s="57" t="str">
        <f t="shared" si="103"/>
        <v/>
      </c>
      <c r="Q200" s="57" t="str">
        <f t="shared" si="104"/>
        <v/>
      </c>
      <c r="R200" s="57" t="str">
        <f t="shared" si="105"/>
        <v>No</v>
      </c>
      <c r="S200" s="57" t="str">
        <f t="shared" si="106"/>
        <v/>
      </c>
      <c r="T200" s="57" t="str">
        <f t="shared" si="107"/>
        <v>N</v>
      </c>
      <c r="U200" s="57" t="str">
        <f t="shared" si="108"/>
        <v/>
      </c>
      <c r="V200" s="88" t="str">
        <f t="shared" si="109"/>
        <v/>
      </c>
      <c r="W200" s="57" t="str">
        <f t="shared" si="110"/>
        <v/>
      </c>
      <c r="X200" s="91" t="str">
        <f t="shared" si="111"/>
        <v/>
      </c>
      <c r="Y200" s="58" t="str">
        <f t="shared" si="112"/>
        <v>No</v>
      </c>
      <c r="AA200" s="29" t="str">
        <f t="shared" si="113"/>
        <v>No</v>
      </c>
      <c r="AB200" s="29" t="str">
        <f t="shared" si="114"/>
        <v>No</v>
      </c>
      <c r="AC200" s="29" t="str">
        <f t="shared" si="115"/>
        <v>No</v>
      </c>
      <c r="AE200" s="29" t="str">
        <f t="shared" si="116"/>
        <v/>
      </c>
      <c r="AF200" s="29" t="str">
        <f t="shared" si="117"/>
        <v/>
      </c>
      <c r="AG200" s="29" t="str">
        <f t="shared" si="118"/>
        <v/>
      </c>
      <c r="AI200" s="33">
        <f>IF(C200="Yes",IF(Indicators!E200&lt;&gt;"", Indicators!E200,""),"")</f>
        <v>69.565217399999995</v>
      </c>
      <c r="AJ200" s="33">
        <f t="shared" si="119"/>
        <v>97.2</v>
      </c>
      <c r="AK200" s="62" t="str">
        <f>IF(Parameters!B$5="Percentile", IF(AJ200&lt;Parameters!C$5, "Y", "N"), IF(AI200&lt;Parameters!C$5, "Y", "N"))</f>
        <v>N</v>
      </c>
      <c r="AL200" s="33" t="str">
        <f>IF(C200="Yes", IF(Indicators!W200&lt;&gt;"", Indicators!W200, ""),"")</f>
        <v/>
      </c>
      <c r="AM200" s="33" t="str">
        <f t="shared" si="120"/>
        <v/>
      </c>
      <c r="AN200" s="33" t="str">
        <f>IF(AL200&lt;&gt;"", IF(Parameters!B$6="Percentile", IF(AM200&lt;Parameters!C$6, "Y", "N"), IF(AL200&lt;Parameters!C$6, "Y", "N")),"")</f>
        <v/>
      </c>
      <c r="AO200" s="47" t="str">
        <f t="shared" si="121"/>
        <v>N</v>
      </c>
      <c r="AQ200" s="33">
        <f>IF(C200="Yes", IF(Indicators!N200&lt;&gt;"", Indicators!N200,""),"")</f>
        <v>150.65789470000001</v>
      </c>
      <c r="AR200" s="33">
        <f t="shared" si="122"/>
        <v>97.899999999999991</v>
      </c>
      <c r="AS200" s="48" t="str">
        <f>IF(Parameters!B$7="Percentile", IF(AR200&lt;Parameters!C$7, "Y", "N"), IF(AQ200&lt;Parameters!C$7, "Y", "N"))</f>
        <v>N</v>
      </c>
      <c r="AU200" s="33">
        <f>IF(C200="Yes", IF(Indicators!X200&lt;&gt;"", Indicators!X200,""),"")</f>
        <v>18.52</v>
      </c>
      <c r="AV200" s="33">
        <f t="shared" si="123"/>
        <v>27.600000000000009</v>
      </c>
      <c r="AW200" s="48" t="str">
        <f>IF(Parameters!B$8="Percentile", IF(AV200&lt;Parameters!C$8, "Y", "N"), IF(AU200&gt;Parameters!C$8, "Y", "N"))</f>
        <v>N</v>
      </c>
      <c r="AY200" s="71" t="str">
        <f>IF(Indicators!F200&lt;&gt;"", IF(Indicators!F200&lt;Parameters!F$5, "Y", "N"), "")</f>
        <v>N</v>
      </c>
      <c r="AZ200" s="71" t="str">
        <f>IF(Indicators!G200&lt;&gt;"", IF(Indicators!G200&lt;Parameters!G$5, "Y", "N"), "")</f>
        <v/>
      </c>
      <c r="BA200" s="71" t="str">
        <f>IF(Indicators!H200&lt;&gt;"", IF(Indicators!H200&lt;Parameters!H$5, "Y", "N"), "")</f>
        <v/>
      </c>
      <c r="BB200" s="71" t="str">
        <f>IF(Indicators!I200&lt;&gt;"", IF(Indicators!I200&lt;Parameters!I$5, "Y", "N"), "")</f>
        <v/>
      </c>
      <c r="BC200" s="71" t="str">
        <f>IF(Indicators!J200&lt;&gt;"", IF(Indicators!J200&lt;Parameters!J$5, "Y", "N"), "")</f>
        <v/>
      </c>
      <c r="BD200" s="71" t="str">
        <f>IF(Indicators!K200&lt;&gt;"", IF(Indicators!K200&lt;Parameters!K$5, "Y", "N"), "")</f>
        <v/>
      </c>
      <c r="BE200" s="71" t="str">
        <f>IF(Indicators!L200&lt;&gt;"", IF(Indicators!L200&lt;Parameters!L$5, "Y", "N"), "")</f>
        <v/>
      </c>
      <c r="BF200" s="71" t="str">
        <f>IF(Indicators!M200&lt;&gt;"", IF(Indicators!M200&lt;Parameters!M$5, "Y", "N"), "")</f>
        <v>N</v>
      </c>
      <c r="BG200" s="29" t="str">
        <f>IF(Indicators!Q200&lt;&gt;"", IF(Indicators!Q200&lt;Parameters!H$6, "Y", "N"), "")</f>
        <v/>
      </c>
      <c r="BH200" s="29">
        <f t="shared" si="124"/>
        <v>0</v>
      </c>
      <c r="BI200" s="47" t="str">
        <f>IF(K200="No",IF(BH200&gt;=Parameters!C$12, "Y", "N"), "")</f>
        <v>N</v>
      </c>
      <c r="BK200" s="78" t="str">
        <f>IF(AND($BI200="Y", Indicators!O200&lt;&gt;""), _xlfn.PERCENTRANK.EXC(Indicators!O$2:O$210, Indicators!O200)*100, "")</f>
        <v/>
      </c>
      <c r="BL200" s="78" t="str">
        <f>IF(AND($BI200="Y", Indicators!P200&lt;&gt;""), _xlfn.PERCENTRANK.EXC(Indicators!P$2:P$210, Indicators!P200)*100, "")</f>
        <v/>
      </c>
      <c r="BM200" s="78" t="str">
        <f>IF(AND($BI200="Y", Indicators!Q200&lt;&gt;""), _xlfn.PERCENTRANK.EXC(Indicators!Q$2:Q$210, Indicators!Q200)*100, "")</f>
        <v/>
      </c>
      <c r="BN200" s="78" t="str">
        <f>IF(AND($BI200="Y", Indicators!R200&lt;&gt;""), _xlfn.PERCENTRANK.EXC(Indicators!R$2:R$210, Indicators!R200)*100, "")</f>
        <v/>
      </c>
      <c r="BO200" s="78" t="str">
        <f>IF(AND($BI200="Y", Indicators!S200&lt;&gt;""), _xlfn.PERCENTRANK.EXC(Indicators!S$2:S$210, Indicators!S200)*100, "")</f>
        <v/>
      </c>
      <c r="BP200" s="78" t="str">
        <f>IF(AND($BI200="Y", Indicators!T200&lt;&gt;""), _xlfn.PERCENTRANK.EXC(Indicators!T$2:T$210, Indicators!T200)*100, "")</f>
        <v/>
      </c>
      <c r="BQ200" s="78" t="str">
        <f>IF(AND($BI200="Y", Indicators!U200&lt;&gt;""), _xlfn.PERCENTRANK.EXC(Indicators!U$2:U$210, Indicators!U200)*100, "")</f>
        <v/>
      </c>
      <c r="BR200" s="78" t="str">
        <f>IF(AND($BI200="Y", Indicators!V200&lt;&gt;""), _xlfn.PERCENTRANK.EXC(Indicators!V$2:V$210, Indicators!V200)*100, "")</f>
        <v/>
      </c>
      <c r="BS200" s="81" t="str">
        <f t="shared" si="125"/>
        <v/>
      </c>
      <c r="BT200" s="84" t="str">
        <f>IF(BI200="Y", IF(BS200&gt;=Parameters!C$13, "Y", "N"), "")</f>
        <v/>
      </c>
      <c r="BU200" s="29"/>
      <c r="BV200" s="33" t="str">
        <f>IF(BT200="Y", Indicators!X200, "")</f>
        <v/>
      </c>
      <c r="BW200" s="47" t="str">
        <f>IF(BV200&lt;&gt;"", IF(BV200&gt;Parameters!C$14,"Y", "N"), "")</f>
        <v/>
      </c>
      <c r="BY200" s="72" t="str">
        <f>IF(Indicators!F200&lt;&gt;"", IF(Indicators!F200&lt;Parameters!F$18, "Y", "N"), "")</f>
        <v>N</v>
      </c>
      <c r="BZ200" s="72" t="str">
        <f>IF(Indicators!G200&lt;&gt;"", IF(Indicators!G200&lt;Parameters!G$18, "Y", "N"), "")</f>
        <v/>
      </c>
      <c r="CA200" s="72" t="str">
        <f>IF(Indicators!H200&lt;&gt;"", IF(Indicators!H200&lt;Parameters!H$18, "Y", "N"), "")</f>
        <v/>
      </c>
      <c r="CB200" s="72" t="str">
        <f>IF(Indicators!I200&lt;&gt;"", IF(Indicators!I200&lt;Parameters!I$18, "Y", "N"), "")</f>
        <v/>
      </c>
      <c r="CC200" s="72" t="str">
        <f>IF(Indicators!J200&lt;&gt;"", IF(Indicators!J200&lt;Parameters!J$18, "Y", "N"), "")</f>
        <v/>
      </c>
      <c r="CD200" s="72" t="str">
        <f>IF(Indicators!K200&lt;&gt;"", IF(Indicators!K200&lt;Parameters!K$18, "Y", "N"), "")</f>
        <v/>
      </c>
      <c r="CE200" s="72" t="str">
        <f>IF(Indicators!L200&lt;&gt;"", IF(Indicators!L200&lt;Parameters!L$18, "Y", "N"), "")</f>
        <v/>
      </c>
      <c r="CF200" s="72" t="str">
        <f>IF(Indicators!M200&lt;&gt;"", IF(Indicators!M200&lt;Parameters!M$18, "Y", "N"), "")</f>
        <v>N</v>
      </c>
      <c r="CG200" s="29" t="str">
        <f>IF(Indicators!Q200&lt;&gt;"", IF(Indicators!Q200&lt;Parameters!H$19, "Y", "N"), "")</f>
        <v/>
      </c>
      <c r="CH200" s="29">
        <f t="shared" si="126"/>
        <v>0</v>
      </c>
      <c r="CI200" s="47" t="str">
        <f>IF(AND(K200="No",R200="No"),IF(CH200&gt;=Parameters!C$18, "Y", "N"), "")</f>
        <v>N</v>
      </c>
      <c r="CJ200" s="29"/>
      <c r="CK200" s="29" t="str">
        <f>IF(AND($CI200="Y", Indicators!O200&lt;&gt;""), IF(Indicators!O200&lt;Parameters!F$20, "Y", "N"),"")</f>
        <v/>
      </c>
      <c r="CL200" s="29" t="str">
        <f>IF(AND($CI200="Y", Indicators!P200&lt;&gt;""), IF(Indicators!P200&lt;Parameters!G$20, "Y", "N"),"")</f>
        <v/>
      </c>
      <c r="CM200" s="29" t="str">
        <f>IF(AND($CI200="Y", Indicators!Q200&lt;&gt;""), IF(Indicators!Q200&lt;Parameters!H$20, "Y", "N"),"")</f>
        <v/>
      </c>
      <c r="CN200" s="29" t="str">
        <f>IF(AND($CI200="Y", Indicators!R200&lt;&gt;""), IF(Indicators!R200&lt;Parameters!I$20, "Y", "N"),"")</f>
        <v/>
      </c>
      <c r="CO200" s="29" t="str">
        <f>IF(AND($CI200="Y", Indicators!S200&lt;&gt;""), IF(Indicators!S200&lt;Parameters!J$20, "Y", "N"),"")</f>
        <v/>
      </c>
      <c r="CP200" s="29" t="str">
        <f>IF(AND($CI200="Y", Indicators!T200&lt;&gt;""), IF(Indicators!T200&lt;Parameters!K$20, "Y", "N"),"")</f>
        <v/>
      </c>
      <c r="CQ200" s="29" t="str">
        <f>IF(AND($CI200="Y", Indicators!U200&lt;&gt;""), IF(Indicators!U200&lt;Parameters!L$20, "Y", "N"),"")</f>
        <v/>
      </c>
      <c r="CR200" s="29" t="str">
        <f>IF(AND($CI200="Y", Indicators!V200&lt;&gt;""), IF(Indicators!V200&lt;Parameters!M$20, "Y", "N"),"")</f>
        <v/>
      </c>
      <c r="CS200" s="81" t="str">
        <f t="shared" si="127"/>
        <v/>
      </c>
      <c r="CT200" s="84" t="str">
        <f>IF(CI200="Y", IF(CS200&gt;=Parameters!C$19, "Y", "N"), "")</f>
        <v/>
      </c>
      <c r="CU200" s="29" t="str">
        <f>IF($H200="Yes",#REF!, "")</f>
        <v/>
      </c>
      <c r="CV200" s="78" t="str">
        <f>IF(CT200="Y", Indicators!X200, "")</f>
        <v/>
      </c>
      <c r="CW200" s="34" t="str">
        <f>IF(CV200&lt;&gt;"",IF(CV200&gt;Parameters!C219,"Y","N"), "")</f>
        <v/>
      </c>
      <c r="CY200" s="33" t="str">
        <f>IF($K200="Yes", IF(Indicators!F200&lt;&gt;"", Indicators!F200, ""), "")</f>
        <v/>
      </c>
      <c r="CZ200" s="33" t="str">
        <f>IF($K200="Yes", IF(Indicators!G200&lt;&gt;"", Indicators!G200, ""), "")</f>
        <v/>
      </c>
      <c r="DA200" s="33" t="str">
        <f>IF($K200="Yes", IF(Indicators!H200&lt;&gt;"", Indicators!H200, ""), "")</f>
        <v/>
      </c>
      <c r="DB200" s="33" t="str">
        <f>IF($K200="Yes", IF(Indicators!I200&lt;&gt;"", Indicators!I200, ""), "")</f>
        <v/>
      </c>
      <c r="DC200" s="33" t="str">
        <f>IF($K200="Yes", IF(Indicators!J200&lt;&gt;"", Indicators!J200, ""), "")</f>
        <v/>
      </c>
      <c r="DD200" s="33" t="str">
        <f>IF($K200="Yes", IF(Indicators!K200&lt;&gt;"", Indicators!K200, ""), "")</f>
        <v/>
      </c>
      <c r="DE200" s="33" t="str">
        <f>IF($K200="Yes", IF(Indicators!L200&lt;&gt;"", Indicators!L200, ""), "")</f>
        <v/>
      </c>
      <c r="DF200" s="33" t="str">
        <f>IF($K200="Yes", IF(Indicators!M200&lt;&gt;"", Indicators!M200, ""), "")</f>
        <v/>
      </c>
      <c r="DH200" s="33" t="str">
        <f>IF($K200="Yes", IF(Indicators!W200&lt;&gt;"", Indicators!W200, ""), "")</f>
        <v/>
      </c>
      <c r="DJ200" s="33" t="str">
        <f>IF($K200="Yes", IF(Indicators!O200&lt;&gt;"", Indicators!O200, ""), "")</f>
        <v/>
      </c>
      <c r="DK200" s="33" t="str">
        <f>IF($K200="Yes", IF(Indicators!P200&lt;&gt;"", Indicators!P200, ""), "")</f>
        <v/>
      </c>
      <c r="DL200" s="33" t="str">
        <f>IF($K200="Yes", IF(Indicators!Q200&lt;&gt;"", Indicators!Q200, ""), "")</f>
        <v/>
      </c>
      <c r="DM200" s="33" t="str">
        <f>IF($K200="Yes", IF(Indicators!R200&lt;&gt;"", Indicators!R200, ""), "")</f>
        <v/>
      </c>
      <c r="DN200" s="33" t="str">
        <f>IF($K200="Yes", IF(Indicators!S200&lt;&gt;"", Indicators!S200, ""), "")</f>
        <v/>
      </c>
      <c r="DO200" s="33" t="str">
        <f>IF($K200="Yes", IF(Indicators!T200&lt;&gt;"", Indicators!T200, ""), "")</f>
        <v/>
      </c>
      <c r="DP200" s="33" t="str">
        <f>IF($K200="Yes", IF(Indicators!U200&lt;&gt;"", Indicators!U200, ""), "")</f>
        <v/>
      </c>
      <c r="DQ200" s="33" t="str">
        <f>IF($K200="Yes", IF(Indicators!V200&lt;&gt;"", Indicators!V200, ""), "")</f>
        <v/>
      </c>
      <c r="DS200" s="29" t="str">
        <f>IF($K200="Yes", IF(Indicators!X200&lt;&gt;"", Indicators!X200, ""), "")</f>
        <v/>
      </c>
    </row>
    <row r="201" spans="1:123" x14ac:dyDescent="0.25">
      <c r="A201" s="56" t="str">
        <f>Indicators!A201</f>
        <v>District1043</v>
      </c>
      <c r="B201" s="56" t="str">
        <f>Indicators!B201</f>
        <v>School 2</v>
      </c>
      <c r="C201" s="57" t="str">
        <f>Indicators!D201</f>
        <v>Yes</v>
      </c>
      <c r="D201" s="64">
        <f>IF(AK201="Y", IF(Parameters!B$5="Percentile", Identification!AJ201,Identification!AI201), "")</f>
        <v>42.8</v>
      </c>
      <c r="E201" s="64" t="str">
        <f>IF(AN201="Y", IF(Parameters!B$6="Percentile", AM201, AL201), "")</f>
        <v/>
      </c>
      <c r="F201" s="57" t="str">
        <f t="shared" si="96"/>
        <v>Y</v>
      </c>
      <c r="G201" s="64" t="str">
        <f>IF(AND(F201="Y", AS201="Y"), IF(Parameters!B$7="Percentile", AR201,AQ201), "")</f>
        <v/>
      </c>
      <c r="H201" s="57" t="str">
        <f t="shared" si="97"/>
        <v>N</v>
      </c>
      <c r="I201" s="64" t="str">
        <f>IF(AND(H201="Y", AW201="Y"), IF(Parameters!B$7="Percentile", AV201,AU201), "")</f>
        <v/>
      </c>
      <c r="J201" s="65" t="str">
        <f t="shared" si="98"/>
        <v/>
      </c>
      <c r="K201" s="57" t="str">
        <f t="shared" si="99"/>
        <v>No</v>
      </c>
      <c r="L201" s="87" t="str">
        <f t="shared" si="100"/>
        <v/>
      </c>
      <c r="M201" s="57" t="str">
        <f>Identification!BI201</f>
        <v>N</v>
      </c>
      <c r="N201" s="87" t="str">
        <f t="shared" si="101"/>
        <v/>
      </c>
      <c r="O201" s="88" t="str">
        <f t="shared" si="102"/>
        <v/>
      </c>
      <c r="P201" s="57" t="str">
        <f t="shared" si="103"/>
        <v/>
      </c>
      <c r="Q201" s="57" t="str">
        <f t="shared" si="104"/>
        <v/>
      </c>
      <c r="R201" s="57" t="str">
        <f t="shared" si="105"/>
        <v>No</v>
      </c>
      <c r="S201" s="57" t="str">
        <f t="shared" si="106"/>
        <v/>
      </c>
      <c r="T201" s="57" t="str">
        <f t="shared" si="107"/>
        <v>N</v>
      </c>
      <c r="U201" s="57" t="str">
        <f t="shared" si="108"/>
        <v/>
      </c>
      <c r="V201" s="88" t="str">
        <f t="shared" si="109"/>
        <v/>
      </c>
      <c r="W201" s="57" t="str">
        <f t="shared" si="110"/>
        <v/>
      </c>
      <c r="X201" s="91" t="str">
        <f t="shared" si="111"/>
        <v/>
      </c>
      <c r="Y201" s="58" t="str">
        <f t="shared" si="112"/>
        <v>No</v>
      </c>
      <c r="AA201" s="29" t="str">
        <f t="shared" si="113"/>
        <v>No</v>
      </c>
      <c r="AB201" s="29" t="str">
        <f t="shared" si="114"/>
        <v>No</v>
      </c>
      <c r="AC201" s="29" t="str">
        <f t="shared" si="115"/>
        <v>No</v>
      </c>
      <c r="AE201" s="29" t="str">
        <f t="shared" si="116"/>
        <v/>
      </c>
      <c r="AF201" s="29" t="str">
        <f t="shared" si="117"/>
        <v/>
      </c>
      <c r="AG201" s="29" t="str">
        <f t="shared" si="118"/>
        <v/>
      </c>
      <c r="AI201" s="33">
        <f>IF(C201="Yes",IF(Indicators!E201&lt;&gt;"", Indicators!E201,""),"")</f>
        <v>42.8</v>
      </c>
      <c r="AJ201" s="33">
        <f t="shared" si="119"/>
        <v>46.2</v>
      </c>
      <c r="AK201" s="62" t="str">
        <f>IF(Parameters!B$5="Percentile", IF(AJ201&lt;Parameters!C$5, "Y", "N"), IF(AI201&lt;Parameters!C$5, "Y", "N"))</f>
        <v>Y</v>
      </c>
      <c r="AL201" s="33" t="str">
        <f>IF(C201="Yes", IF(Indicators!W201&lt;&gt;"", Indicators!W201, ""),"")</f>
        <v/>
      </c>
      <c r="AM201" s="33" t="str">
        <f t="shared" si="120"/>
        <v/>
      </c>
      <c r="AN201" s="33" t="str">
        <f>IF(AL201&lt;&gt;"", IF(Parameters!B$6="Percentile", IF(AM201&lt;Parameters!C$6, "Y", "N"), IF(AL201&lt;Parameters!C$6, "Y", "N")),"")</f>
        <v/>
      </c>
      <c r="AO201" s="47" t="str">
        <f t="shared" si="121"/>
        <v>Y</v>
      </c>
      <c r="AQ201" s="33">
        <f>IF(C201="Yes", IF(Indicators!N201&lt;&gt;"", Indicators!N201,""),"")</f>
        <v>119.9541284</v>
      </c>
      <c r="AR201" s="33">
        <f t="shared" si="122"/>
        <v>71.2</v>
      </c>
      <c r="AS201" s="48" t="str">
        <f>IF(Parameters!B$7="Percentile", IF(AR201&lt;Parameters!C$7, "Y", "N"), IF(AQ201&lt;Parameters!C$7, "Y", "N"))</f>
        <v>N</v>
      </c>
      <c r="AU201" s="33">
        <f>IF(C201="Yes", IF(Indicators!X201&lt;&gt;"", Indicators!X201,""),"")</f>
        <v>6.9</v>
      </c>
      <c r="AV201" s="33">
        <f t="shared" si="123"/>
        <v>92</v>
      </c>
      <c r="AW201" s="48" t="str">
        <f>IF(Parameters!B$8="Percentile", IF(AV201&lt;Parameters!C$8, "Y", "N"), IF(AU201&gt;Parameters!C$8, "Y", "N"))</f>
        <v>N</v>
      </c>
      <c r="AY201" s="71" t="str">
        <f>IF(Indicators!F201&lt;&gt;"", IF(Indicators!F201&lt;Parameters!F$5, "Y", "N"), "")</f>
        <v>N</v>
      </c>
      <c r="AZ201" s="71" t="str">
        <f>IF(Indicators!G201&lt;&gt;"", IF(Indicators!G201&lt;Parameters!G$5, "Y", "N"), "")</f>
        <v>N</v>
      </c>
      <c r="BA201" s="71" t="str">
        <f>IF(Indicators!H201&lt;&gt;"", IF(Indicators!H201&lt;Parameters!H$5, "Y", "N"), "")</f>
        <v/>
      </c>
      <c r="BB201" s="71" t="str">
        <f>IF(Indicators!I201&lt;&gt;"", IF(Indicators!I201&lt;Parameters!I$5, "Y", "N"), "")</f>
        <v/>
      </c>
      <c r="BC201" s="71" t="str">
        <f>IF(Indicators!J201&lt;&gt;"", IF(Indicators!J201&lt;Parameters!J$5, "Y", "N"), "")</f>
        <v/>
      </c>
      <c r="BD201" s="71" t="str">
        <f>IF(Indicators!K201&lt;&gt;"", IF(Indicators!K201&lt;Parameters!K$5, "Y", "N"), "")</f>
        <v/>
      </c>
      <c r="BE201" s="71" t="str">
        <f>IF(Indicators!L201&lt;&gt;"", IF(Indicators!L201&lt;Parameters!L$5, "Y", "N"), "")</f>
        <v/>
      </c>
      <c r="BF201" s="71" t="str">
        <f>IF(Indicators!M201&lt;&gt;"", IF(Indicators!M201&lt;Parameters!M$5, "Y", "N"), "")</f>
        <v>Y</v>
      </c>
      <c r="BG201" s="29" t="str">
        <f>IF(Indicators!Q201&lt;&gt;"", IF(Indicators!Q201&lt;Parameters!H$6, "Y", "N"), "")</f>
        <v/>
      </c>
      <c r="BH201" s="29">
        <f t="shared" si="124"/>
        <v>1</v>
      </c>
      <c r="BI201" s="47" t="str">
        <f>IF(K201="No",IF(BH201&gt;=Parameters!C$12, "Y", "N"), "")</f>
        <v>N</v>
      </c>
      <c r="BK201" s="78" t="str">
        <f>IF(AND($BI201="Y", Indicators!O201&lt;&gt;""), _xlfn.PERCENTRANK.EXC(Indicators!O$2:O$210, Indicators!O201)*100, "")</f>
        <v/>
      </c>
      <c r="BL201" s="78" t="str">
        <f>IF(AND($BI201="Y", Indicators!P201&lt;&gt;""), _xlfn.PERCENTRANK.EXC(Indicators!P$2:P$210, Indicators!P201)*100, "")</f>
        <v/>
      </c>
      <c r="BM201" s="78" t="str">
        <f>IF(AND($BI201="Y", Indicators!Q201&lt;&gt;""), _xlfn.PERCENTRANK.EXC(Indicators!Q$2:Q$210, Indicators!Q201)*100, "")</f>
        <v/>
      </c>
      <c r="BN201" s="78" t="str">
        <f>IF(AND($BI201="Y", Indicators!R201&lt;&gt;""), _xlfn.PERCENTRANK.EXC(Indicators!R$2:R$210, Indicators!R201)*100, "")</f>
        <v/>
      </c>
      <c r="BO201" s="78" t="str">
        <f>IF(AND($BI201="Y", Indicators!S201&lt;&gt;""), _xlfn.PERCENTRANK.EXC(Indicators!S$2:S$210, Indicators!S201)*100, "")</f>
        <v/>
      </c>
      <c r="BP201" s="78" t="str">
        <f>IF(AND($BI201="Y", Indicators!T201&lt;&gt;""), _xlfn.PERCENTRANK.EXC(Indicators!T$2:T$210, Indicators!T201)*100, "")</f>
        <v/>
      </c>
      <c r="BQ201" s="78" t="str">
        <f>IF(AND($BI201="Y", Indicators!U201&lt;&gt;""), _xlfn.PERCENTRANK.EXC(Indicators!U$2:U$210, Indicators!U201)*100, "")</f>
        <v/>
      </c>
      <c r="BR201" s="78" t="str">
        <f>IF(AND($BI201="Y", Indicators!V201&lt;&gt;""), _xlfn.PERCENTRANK.EXC(Indicators!V$2:V$210, Indicators!V201)*100, "")</f>
        <v/>
      </c>
      <c r="BS201" s="81" t="str">
        <f t="shared" si="125"/>
        <v/>
      </c>
      <c r="BT201" s="84" t="str">
        <f>IF(BI201="Y", IF(BS201&gt;=Parameters!C$13, "Y", "N"), "")</f>
        <v/>
      </c>
      <c r="BU201" s="29"/>
      <c r="BV201" s="33" t="str">
        <f>IF(BT201="Y", Indicators!X201, "")</f>
        <v/>
      </c>
      <c r="BW201" s="47" t="str">
        <f>IF(BV201&lt;&gt;"", IF(BV201&gt;Parameters!C$14,"Y", "N"), "")</f>
        <v/>
      </c>
      <c r="BY201" s="72" t="str">
        <f>IF(Indicators!F201&lt;&gt;"", IF(Indicators!F201&lt;Parameters!F$18, "Y", "N"), "")</f>
        <v>N</v>
      </c>
      <c r="BZ201" s="72" t="str">
        <f>IF(Indicators!G201&lt;&gt;"", IF(Indicators!G201&lt;Parameters!G$18, "Y", "N"), "")</f>
        <v>N</v>
      </c>
      <c r="CA201" s="72" t="str">
        <f>IF(Indicators!H201&lt;&gt;"", IF(Indicators!H201&lt;Parameters!H$18, "Y", "N"), "")</f>
        <v/>
      </c>
      <c r="CB201" s="72" t="str">
        <f>IF(Indicators!I201&lt;&gt;"", IF(Indicators!I201&lt;Parameters!I$18, "Y", "N"), "")</f>
        <v/>
      </c>
      <c r="CC201" s="72" t="str">
        <f>IF(Indicators!J201&lt;&gt;"", IF(Indicators!J201&lt;Parameters!J$18, "Y", "N"), "")</f>
        <v/>
      </c>
      <c r="CD201" s="72" t="str">
        <f>IF(Indicators!K201&lt;&gt;"", IF(Indicators!K201&lt;Parameters!K$18, "Y", "N"), "")</f>
        <v/>
      </c>
      <c r="CE201" s="72" t="str">
        <f>IF(Indicators!L201&lt;&gt;"", IF(Indicators!L201&lt;Parameters!L$18, "Y", "N"), "")</f>
        <v/>
      </c>
      <c r="CF201" s="72" t="str">
        <f>IF(Indicators!M201&lt;&gt;"", IF(Indicators!M201&lt;Parameters!M$18, "Y", "N"), "")</f>
        <v>Y</v>
      </c>
      <c r="CG201" s="29" t="str">
        <f>IF(Indicators!Q201&lt;&gt;"", IF(Indicators!Q201&lt;Parameters!H$19, "Y", "N"), "")</f>
        <v/>
      </c>
      <c r="CH201" s="29">
        <f t="shared" si="126"/>
        <v>1</v>
      </c>
      <c r="CI201" s="47" t="str">
        <f>IF(AND(K201="No",R201="No"),IF(CH201&gt;=Parameters!C$18, "Y", "N"), "")</f>
        <v>N</v>
      </c>
      <c r="CJ201" s="29"/>
      <c r="CK201" s="29" t="str">
        <f>IF(AND($CI201="Y", Indicators!O201&lt;&gt;""), IF(Indicators!O201&lt;Parameters!F$20, "Y", "N"),"")</f>
        <v/>
      </c>
      <c r="CL201" s="29" t="str">
        <f>IF(AND($CI201="Y", Indicators!P201&lt;&gt;""), IF(Indicators!P201&lt;Parameters!G$20, "Y", "N"),"")</f>
        <v/>
      </c>
      <c r="CM201" s="29" t="str">
        <f>IF(AND($CI201="Y", Indicators!Q201&lt;&gt;""), IF(Indicators!Q201&lt;Parameters!H$20, "Y", "N"),"")</f>
        <v/>
      </c>
      <c r="CN201" s="29" t="str">
        <f>IF(AND($CI201="Y", Indicators!R201&lt;&gt;""), IF(Indicators!R201&lt;Parameters!I$20, "Y", "N"),"")</f>
        <v/>
      </c>
      <c r="CO201" s="29" t="str">
        <f>IF(AND($CI201="Y", Indicators!S201&lt;&gt;""), IF(Indicators!S201&lt;Parameters!J$20, "Y", "N"),"")</f>
        <v/>
      </c>
      <c r="CP201" s="29" t="str">
        <f>IF(AND($CI201="Y", Indicators!T201&lt;&gt;""), IF(Indicators!T201&lt;Parameters!K$20, "Y", "N"),"")</f>
        <v/>
      </c>
      <c r="CQ201" s="29" t="str">
        <f>IF(AND($CI201="Y", Indicators!U201&lt;&gt;""), IF(Indicators!U201&lt;Parameters!L$20, "Y", "N"),"")</f>
        <v/>
      </c>
      <c r="CR201" s="29" t="str">
        <f>IF(AND($CI201="Y", Indicators!V201&lt;&gt;""), IF(Indicators!V201&lt;Parameters!M$20, "Y", "N"),"")</f>
        <v/>
      </c>
      <c r="CS201" s="81" t="str">
        <f t="shared" si="127"/>
        <v/>
      </c>
      <c r="CT201" s="84" t="str">
        <f>IF(CI201="Y", IF(CS201&gt;=Parameters!C$19, "Y", "N"), "")</f>
        <v/>
      </c>
      <c r="CU201" s="29" t="str">
        <f>IF($H201="Yes",#REF!, "")</f>
        <v/>
      </c>
      <c r="CV201" s="78" t="str">
        <f>IF(CT201="Y", Indicators!X201, "")</f>
        <v/>
      </c>
      <c r="CW201" s="34" t="str">
        <f>IF(CV201&lt;&gt;"",IF(CV201&gt;Parameters!C220,"Y","N"), "")</f>
        <v/>
      </c>
      <c r="CY201" s="33" t="str">
        <f>IF($K201="Yes", IF(Indicators!F201&lt;&gt;"", Indicators!F201, ""), "")</f>
        <v/>
      </c>
      <c r="CZ201" s="33" t="str">
        <f>IF($K201="Yes", IF(Indicators!G201&lt;&gt;"", Indicators!G201, ""), "")</f>
        <v/>
      </c>
      <c r="DA201" s="33" t="str">
        <f>IF($K201="Yes", IF(Indicators!H201&lt;&gt;"", Indicators!H201, ""), "")</f>
        <v/>
      </c>
      <c r="DB201" s="33" t="str">
        <f>IF($K201="Yes", IF(Indicators!I201&lt;&gt;"", Indicators!I201, ""), "")</f>
        <v/>
      </c>
      <c r="DC201" s="33" t="str">
        <f>IF($K201="Yes", IF(Indicators!J201&lt;&gt;"", Indicators!J201, ""), "")</f>
        <v/>
      </c>
      <c r="DD201" s="33" t="str">
        <f>IF($K201="Yes", IF(Indicators!K201&lt;&gt;"", Indicators!K201, ""), "")</f>
        <v/>
      </c>
      <c r="DE201" s="33" t="str">
        <f>IF($K201="Yes", IF(Indicators!L201&lt;&gt;"", Indicators!L201, ""), "")</f>
        <v/>
      </c>
      <c r="DF201" s="33" t="str">
        <f>IF($K201="Yes", IF(Indicators!M201&lt;&gt;"", Indicators!M201, ""), "")</f>
        <v/>
      </c>
      <c r="DH201" s="33" t="str">
        <f>IF($K201="Yes", IF(Indicators!W201&lt;&gt;"", Indicators!W201, ""), "")</f>
        <v/>
      </c>
      <c r="DJ201" s="33" t="str">
        <f>IF($K201="Yes", IF(Indicators!O201&lt;&gt;"", Indicators!O201, ""), "")</f>
        <v/>
      </c>
      <c r="DK201" s="33" t="str">
        <f>IF($K201="Yes", IF(Indicators!P201&lt;&gt;"", Indicators!P201, ""), "")</f>
        <v/>
      </c>
      <c r="DL201" s="33" t="str">
        <f>IF($K201="Yes", IF(Indicators!Q201&lt;&gt;"", Indicators!Q201, ""), "")</f>
        <v/>
      </c>
      <c r="DM201" s="33" t="str">
        <f>IF($K201="Yes", IF(Indicators!R201&lt;&gt;"", Indicators!R201, ""), "")</f>
        <v/>
      </c>
      <c r="DN201" s="33" t="str">
        <f>IF($K201="Yes", IF(Indicators!S201&lt;&gt;"", Indicators!S201, ""), "")</f>
        <v/>
      </c>
      <c r="DO201" s="33" t="str">
        <f>IF($K201="Yes", IF(Indicators!T201&lt;&gt;"", Indicators!T201, ""), "")</f>
        <v/>
      </c>
      <c r="DP201" s="33" t="str">
        <f>IF($K201="Yes", IF(Indicators!U201&lt;&gt;"", Indicators!U201, ""), "")</f>
        <v/>
      </c>
      <c r="DQ201" s="33" t="str">
        <f>IF($K201="Yes", IF(Indicators!V201&lt;&gt;"", Indicators!V201, ""), "")</f>
        <v/>
      </c>
      <c r="DS201" s="29" t="str">
        <f>IF($K201="Yes", IF(Indicators!X201&lt;&gt;"", Indicators!X201, ""), "")</f>
        <v/>
      </c>
    </row>
    <row r="202" spans="1:123" x14ac:dyDescent="0.25">
      <c r="A202" s="56" t="str">
        <f>Indicators!A202</f>
        <v>District1043</v>
      </c>
      <c r="B202" s="56" t="str">
        <f>Indicators!B202</f>
        <v>School 3</v>
      </c>
      <c r="C202" s="57" t="str">
        <f>Indicators!D202</f>
        <v>Yes</v>
      </c>
      <c r="D202" s="64">
        <f>IF(AK202="Y", IF(Parameters!B$5="Percentile", Identification!AJ202,Identification!AI202), "")</f>
        <v>43.75</v>
      </c>
      <c r="E202" s="64" t="str">
        <f>IF(AN202="Y", IF(Parameters!B$6="Percentile", AM202, AL202), "")</f>
        <v/>
      </c>
      <c r="F202" s="57" t="str">
        <f t="shared" si="96"/>
        <v>Y</v>
      </c>
      <c r="G202" s="64">
        <f>IF(AND(F202="Y", AS202="Y"), IF(Parameters!B$7="Percentile", AR202,AQ202), "")</f>
        <v>23.9</v>
      </c>
      <c r="H202" s="57" t="str">
        <f t="shared" si="97"/>
        <v>Y</v>
      </c>
      <c r="I202" s="64" t="str">
        <f>IF(AND(H202="Y", AW202="Y"), IF(Parameters!B$7="Percentile", AV202,AU202), "")</f>
        <v/>
      </c>
      <c r="J202" s="65" t="str">
        <f t="shared" si="98"/>
        <v>N</v>
      </c>
      <c r="K202" s="57" t="str">
        <f t="shared" si="99"/>
        <v>No</v>
      </c>
      <c r="L202" s="87">
        <f t="shared" si="100"/>
        <v>2</v>
      </c>
      <c r="M202" s="57" t="str">
        <f>Identification!BI202</f>
        <v>Y</v>
      </c>
      <c r="N202" s="87">
        <f t="shared" si="101"/>
        <v>2</v>
      </c>
      <c r="O202" s="88" t="str">
        <f t="shared" si="102"/>
        <v>Y</v>
      </c>
      <c r="P202" s="57">
        <f t="shared" si="103"/>
        <v>11.21</v>
      </c>
      <c r="Q202" s="57" t="str">
        <f t="shared" si="104"/>
        <v>Y</v>
      </c>
      <c r="R202" s="57" t="str">
        <f t="shared" si="105"/>
        <v>Yes</v>
      </c>
      <c r="S202" s="57" t="str">
        <f t="shared" si="106"/>
        <v/>
      </c>
      <c r="T202" s="57" t="str">
        <f t="shared" si="107"/>
        <v/>
      </c>
      <c r="U202" s="57" t="str">
        <f t="shared" si="108"/>
        <v/>
      </c>
      <c r="V202" s="88" t="str">
        <f t="shared" si="109"/>
        <v/>
      </c>
      <c r="W202" s="57" t="str">
        <f t="shared" si="110"/>
        <v/>
      </c>
      <c r="X202" s="91" t="str">
        <f t="shared" si="111"/>
        <v/>
      </c>
      <c r="Y202" s="58" t="str">
        <f t="shared" si="112"/>
        <v>No</v>
      </c>
      <c r="AA202" s="29" t="str">
        <f t="shared" si="113"/>
        <v>No</v>
      </c>
      <c r="AB202" s="29" t="str">
        <f t="shared" si="114"/>
        <v>Yes</v>
      </c>
      <c r="AC202" s="29" t="str">
        <f t="shared" si="115"/>
        <v>No</v>
      </c>
      <c r="AE202" s="29" t="str">
        <f t="shared" si="116"/>
        <v/>
      </c>
      <c r="AF202" s="29" t="str">
        <f t="shared" si="117"/>
        <v/>
      </c>
      <c r="AG202" s="29" t="str">
        <f t="shared" si="118"/>
        <v/>
      </c>
      <c r="AI202" s="33">
        <f>IF(C202="Yes",IF(Indicators!E202&lt;&gt;"", Indicators!E202,""),"")</f>
        <v>43.75</v>
      </c>
      <c r="AJ202" s="33">
        <f t="shared" si="119"/>
        <v>48.9</v>
      </c>
      <c r="AK202" s="62" t="str">
        <f>IF(Parameters!B$5="Percentile", IF(AJ202&lt;Parameters!C$5, "Y", "N"), IF(AI202&lt;Parameters!C$5, "Y", "N"))</f>
        <v>Y</v>
      </c>
      <c r="AL202" s="33" t="str">
        <f>IF(C202="Yes", IF(Indicators!W202&lt;&gt;"", Indicators!W202, ""),"")</f>
        <v/>
      </c>
      <c r="AM202" s="33" t="str">
        <f t="shared" si="120"/>
        <v/>
      </c>
      <c r="AN202" s="33" t="str">
        <f>IF(AL202&lt;&gt;"", IF(Parameters!B$6="Percentile", IF(AM202&lt;Parameters!C$6, "Y", "N"), IF(AL202&lt;Parameters!C$6, "Y", "N")),"")</f>
        <v/>
      </c>
      <c r="AO202" s="47" t="str">
        <f t="shared" si="121"/>
        <v>Y</v>
      </c>
      <c r="AQ202" s="33">
        <f>IF(C202="Yes", IF(Indicators!N202&lt;&gt;"", Indicators!N202,""),"")</f>
        <v>99.695121999999998</v>
      </c>
      <c r="AR202" s="33">
        <f t="shared" si="122"/>
        <v>23.9</v>
      </c>
      <c r="AS202" s="48" t="str">
        <f>IF(Parameters!B$7="Percentile", IF(AR202&lt;Parameters!C$7, "Y", "N"), IF(AQ202&lt;Parameters!C$7, "Y", "N"))</f>
        <v>Y</v>
      </c>
      <c r="AU202" s="33">
        <f>IF(C202="Yes", IF(Indicators!X202&lt;&gt;"", Indicators!X202,""),"")</f>
        <v>11.21</v>
      </c>
      <c r="AV202" s="33">
        <f t="shared" si="123"/>
        <v>69.2</v>
      </c>
      <c r="AW202" s="48" t="str">
        <f>IF(Parameters!B$8="Percentile", IF(AV202&lt;Parameters!C$8, "Y", "N"), IF(AU202&gt;Parameters!C$8, "Y", "N"))</f>
        <v>N</v>
      </c>
      <c r="AY202" s="71" t="str">
        <f>IF(Indicators!F202&lt;&gt;"", IF(Indicators!F202&lt;Parameters!F$5, "Y", "N"), "")</f>
        <v>Y</v>
      </c>
      <c r="AZ202" s="71" t="str">
        <f>IF(Indicators!G202&lt;&gt;"", IF(Indicators!G202&lt;Parameters!G$5, "Y", "N"), "")</f>
        <v>N</v>
      </c>
      <c r="BA202" s="71" t="str">
        <f>IF(Indicators!H202&lt;&gt;"", IF(Indicators!H202&lt;Parameters!H$5, "Y", "N"), "")</f>
        <v/>
      </c>
      <c r="BB202" s="71" t="str">
        <f>IF(Indicators!I202&lt;&gt;"", IF(Indicators!I202&lt;Parameters!I$5, "Y", "N"), "")</f>
        <v/>
      </c>
      <c r="BC202" s="71" t="str">
        <f>IF(Indicators!J202&lt;&gt;"", IF(Indicators!J202&lt;Parameters!J$5, "Y", "N"), "")</f>
        <v/>
      </c>
      <c r="BD202" s="71" t="str">
        <f>IF(Indicators!K202&lt;&gt;"", IF(Indicators!K202&lt;Parameters!K$5, "Y", "N"), "")</f>
        <v/>
      </c>
      <c r="BE202" s="71" t="str">
        <f>IF(Indicators!L202&lt;&gt;"", IF(Indicators!L202&lt;Parameters!L$5, "Y", "N"), "")</f>
        <v/>
      </c>
      <c r="BF202" s="71" t="str">
        <f>IF(Indicators!M202&lt;&gt;"", IF(Indicators!M202&lt;Parameters!M$5, "Y", "N"), "")</f>
        <v>Y</v>
      </c>
      <c r="BG202" s="29" t="str">
        <f>IF(Indicators!Q202&lt;&gt;"", IF(Indicators!Q202&lt;Parameters!H$6, "Y", "N"), "")</f>
        <v/>
      </c>
      <c r="BH202" s="29">
        <f t="shared" si="124"/>
        <v>2</v>
      </c>
      <c r="BI202" s="47" t="str">
        <f>IF(K202="No",IF(BH202&gt;=Parameters!C$12, "Y", "N"), "")</f>
        <v>Y</v>
      </c>
      <c r="BK202" s="78">
        <f>IF(AND($BI202="Y", Indicators!O202&lt;&gt;""), _xlfn.PERCENTRANK.EXC(Indicators!O$2:O$210, Indicators!O202)*100, "")</f>
        <v>38.5</v>
      </c>
      <c r="BL202" s="78">
        <f>IF(AND($BI202="Y", Indicators!P202&lt;&gt;""), _xlfn.PERCENTRANK.EXC(Indicators!P$2:P$210, Indicators!P202)*100, "")</f>
        <v>3.3000000000000003</v>
      </c>
      <c r="BM202" s="78" t="str">
        <f>IF(AND($BI202="Y", Indicators!Q202&lt;&gt;""), _xlfn.PERCENTRANK.EXC(Indicators!Q$2:Q$210, Indicators!Q202)*100, "")</f>
        <v/>
      </c>
      <c r="BN202" s="78" t="str">
        <f>IF(AND($BI202="Y", Indicators!R202&lt;&gt;""), _xlfn.PERCENTRANK.EXC(Indicators!R$2:R$210, Indicators!R202)*100, "")</f>
        <v/>
      </c>
      <c r="BO202" s="78" t="str">
        <f>IF(AND($BI202="Y", Indicators!S202&lt;&gt;""), _xlfn.PERCENTRANK.EXC(Indicators!S$2:S$210, Indicators!S202)*100, "")</f>
        <v/>
      </c>
      <c r="BP202" s="78" t="str">
        <f>IF(AND($BI202="Y", Indicators!T202&lt;&gt;""), _xlfn.PERCENTRANK.EXC(Indicators!T$2:T$210, Indicators!T202)*100, "")</f>
        <v/>
      </c>
      <c r="BQ202" s="78" t="str">
        <f>IF(AND($BI202="Y", Indicators!U202&lt;&gt;""), _xlfn.PERCENTRANK.EXC(Indicators!U$2:U$210, Indicators!U202)*100, "")</f>
        <v/>
      </c>
      <c r="BR202" s="78">
        <f>IF(AND($BI202="Y", Indicators!V202&lt;&gt;""), _xlfn.PERCENTRANK.EXC(Indicators!V$2:V$210, Indicators!V202)*100, "")</f>
        <v>16.900000000000002</v>
      </c>
      <c r="BS202" s="81">
        <f t="shared" si="125"/>
        <v>2</v>
      </c>
      <c r="BT202" s="84" t="str">
        <f>IF(BI202="Y", IF(BS202&gt;=Parameters!C$13, "Y", "N"), "")</f>
        <v>Y</v>
      </c>
      <c r="BU202" s="29"/>
      <c r="BV202" s="33">
        <f>IF(BT202="Y", Indicators!X202, "")</f>
        <v>11.21</v>
      </c>
      <c r="BW202" s="47" t="str">
        <f>IF(BV202&lt;&gt;"", IF(BV202&gt;Parameters!C$14,"Y", "N"), "")</f>
        <v>Y</v>
      </c>
      <c r="BY202" s="72" t="str">
        <f>IF(Indicators!F202&lt;&gt;"", IF(Indicators!F202&lt;Parameters!F$18, "Y", "N"), "")</f>
        <v>N</v>
      </c>
      <c r="BZ202" s="72" t="str">
        <f>IF(Indicators!G202&lt;&gt;"", IF(Indicators!G202&lt;Parameters!G$18, "Y", "N"), "")</f>
        <v>N</v>
      </c>
      <c r="CA202" s="72" t="str">
        <f>IF(Indicators!H202&lt;&gt;"", IF(Indicators!H202&lt;Parameters!H$18, "Y", "N"), "")</f>
        <v/>
      </c>
      <c r="CB202" s="72" t="str">
        <f>IF(Indicators!I202&lt;&gt;"", IF(Indicators!I202&lt;Parameters!I$18, "Y", "N"), "")</f>
        <v/>
      </c>
      <c r="CC202" s="72" t="str">
        <f>IF(Indicators!J202&lt;&gt;"", IF(Indicators!J202&lt;Parameters!J$18, "Y", "N"), "")</f>
        <v/>
      </c>
      <c r="CD202" s="72" t="str">
        <f>IF(Indicators!K202&lt;&gt;"", IF(Indicators!K202&lt;Parameters!K$18, "Y", "N"), "")</f>
        <v/>
      </c>
      <c r="CE202" s="72" t="str">
        <f>IF(Indicators!L202&lt;&gt;"", IF(Indicators!L202&lt;Parameters!L$18, "Y", "N"), "")</f>
        <v/>
      </c>
      <c r="CF202" s="72" t="str">
        <f>IF(Indicators!M202&lt;&gt;"", IF(Indicators!M202&lt;Parameters!M$18, "Y", "N"), "")</f>
        <v>N</v>
      </c>
      <c r="CG202" s="29" t="str">
        <f>IF(Indicators!Q202&lt;&gt;"", IF(Indicators!Q202&lt;Parameters!H$19, "Y", "N"), "")</f>
        <v/>
      </c>
      <c r="CH202" s="29">
        <f t="shared" si="126"/>
        <v>0</v>
      </c>
      <c r="CI202" s="47" t="str">
        <f>IF(AND(K202="No",R202="No"),IF(CH202&gt;=Parameters!C$18, "Y", "N"), "")</f>
        <v/>
      </c>
      <c r="CJ202" s="29"/>
      <c r="CK202" s="29" t="str">
        <f>IF(AND($CI202="Y", Indicators!O202&lt;&gt;""), IF(Indicators!O202&lt;Parameters!F$20, "Y", "N"),"")</f>
        <v/>
      </c>
      <c r="CL202" s="29" t="str">
        <f>IF(AND($CI202="Y", Indicators!P202&lt;&gt;""), IF(Indicators!P202&lt;Parameters!G$20, "Y", "N"),"")</f>
        <v/>
      </c>
      <c r="CM202" s="29" t="str">
        <f>IF(AND($CI202="Y", Indicators!Q202&lt;&gt;""), IF(Indicators!Q202&lt;Parameters!H$20, "Y", "N"),"")</f>
        <v/>
      </c>
      <c r="CN202" s="29" t="str">
        <f>IF(AND($CI202="Y", Indicators!R202&lt;&gt;""), IF(Indicators!R202&lt;Parameters!I$20, "Y", "N"),"")</f>
        <v/>
      </c>
      <c r="CO202" s="29" t="str">
        <f>IF(AND($CI202="Y", Indicators!S202&lt;&gt;""), IF(Indicators!S202&lt;Parameters!J$20, "Y", "N"),"")</f>
        <v/>
      </c>
      <c r="CP202" s="29" t="str">
        <f>IF(AND($CI202="Y", Indicators!T202&lt;&gt;""), IF(Indicators!T202&lt;Parameters!K$20, "Y", "N"),"")</f>
        <v/>
      </c>
      <c r="CQ202" s="29" t="str">
        <f>IF(AND($CI202="Y", Indicators!U202&lt;&gt;""), IF(Indicators!U202&lt;Parameters!L$20, "Y", "N"),"")</f>
        <v/>
      </c>
      <c r="CR202" s="29" t="str">
        <f>IF(AND($CI202="Y", Indicators!V202&lt;&gt;""), IF(Indicators!V202&lt;Parameters!M$20, "Y", "N"),"")</f>
        <v/>
      </c>
      <c r="CS202" s="81" t="str">
        <f t="shared" si="127"/>
        <v/>
      </c>
      <c r="CT202" s="84" t="str">
        <f>IF(CI202="Y", IF(CS202&gt;=Parameters!C$19, "Y", "N"), "")</f>
        <v/>
      </c>
      <c r="CU202" s="29" t="str">
        <f>IF($H202="Yes",#REF!, "")</f>
        <v/>
      </c>
      <c r="CV202" s="78" t="str">
        <f>IF(CT202="Y", Indicators!X202, "")</f>
        <v/>
      </c>
      <c r="CW202" s="34" t="str">
        <f>IF(CV202&lt;&gt;"",IF(CV202&gt;Parameters!C221,"Y","N"), "")</f>
        <v/>
      </c>
      <c r="CY202" s="33" t="str">
        <f>IF($K202="Yes", IF(Indicators!F202&lt;&gt;"", Indicators!F202, ""), "")</f>
        <v/>
      </c>
      <c r="CZ202" s="33" t="str">
        <f>IF($K202="Yes", IF(Indicators!G202&lt;&gt;"", Indicators!G202, ""), "")</f>
        <v/>
      </c>
      <c r="DA202" s="33" t="str">
        <f>IF($K202="Yes", IF(Indicators!H202&lt;&gt;"", Indicators!H202, ""), "")</f>
        <v/>
      </c>
      <c r="DB202" s="33" t="str">
        <f>IF($K202="Yes", IF(Indicators!I202&lt;&gt;"", Indicators!I202, ""), "")</f>
        <v/>
      </c>
      <c r="DC202" s="33" t="str">
        <f>IF($K202="Yes", IF(Indicators!J202&lt;&gt;"", Indicators!J202, ""), "")</f>
        <v/>
      </c>
      <c r="DD202" s="33" t="str">
        <f>IF($K202="Yes", IF(Indicators!K202&lt;&gt;"", Indicators!K202, ""), "")</f>
        <v/>
      </c>
      <c r="DE202" s="33" t="str">
        <f>IF($K202="Yes", IF(Indicators!L202&lt;&gt;"", Indicators!L202, ""), "")</f>
        <v/>
      </c>
      <c r="DF202" s="33" t="str">
        <f>IF($K202="Yes", IF(Indicators!M202&lt;&gt;"", Indicators!M202, ""), "")</f>
        <v/>
      </c>
      <c r="DH202" s="33" t="str">
        <f>IF($K202="Yes", IF(Indicators!W202&lt;&gt;"", Indicators!W202, ""), "")</f>
        <v/>
      </c>
      <c r="DJ202" s="33" t="str">
        <f>IF($K202="Yes", IF(Indicators!O202&lt;&gt;"", Indicators!O202, ""), "")</f>
        <v/>
      </c>
      <c r="DK202" s="33" t="str">
        <f>IF($K202="Yes", IF(Indicators!P202&lt;&gt;"", Indicators!P202, ""), "")</f>
        <v/>
      </c>
      <c r="DL202" s="33" t="str">
        <f>IF($K202="Yes", IF(Indicators!Q202&lt;&gt;"", Indicators!Q202, ""), "")</f>
        <v/>
      </c>
      <c r="DM202" s="33" t="str">
        <f>IF($K202="Yes", IF(Indicators!R202&lt;&gt;"", Indicators!R202, ""), "")</f>
        <v/>
      </c>
      <c r="DN202" s="33" t="str">
        <f>IF($K202="Yes", IF(Indicators!S202&lt;&gt;"", Indicators!S202, ""), "")</f>
        <v/>
      </c>
      <c r="DO202" s="33" t="str">
        <f>IF($K202="Yes", IF(Indicators!T202&lt;&gt;"", Indicators!T202, ""), "")</f>
        <v/>
      </c>
      <c r="DP202" s="33" t="str">
        <f>IF($K202="Yes", IF(Indicators!U202&lt;&gt;"", Indicators!U202, ""), "")</f>
        <v/>
      </c>
      <c r="DQ202" s="33" t="str">
        <f>IF($K202="Yes", IF(Indicators!V202&lt;&gt;"", Indicators!V202, ""), "")</f>
        <v/>
      </c>
      <c r="DS202" s="29" t="str">
        <f>IF($K202="Yes", IF(Indicators!X202&lt;&gt;"", Indicators!X202, ""), "")</f>
        <v/>
      </c>
    </row>
    <row r="203" spans="1:123" x14ac:dyDescent="0.25">
      <c r="A203" s="56" t="str">
        <f>Indicators!A203</f>
        <v>District1043</v>
      </c>
      <c r="B203" s="56" t="str">
        <f>Indicators!B203</f>
        <v>School 4</v>
      </c>
      <c r="C203" s="57" t="str">
        <f>Indicators!D203</f>
        <v>Yes</v>
      </c>
      <c r="D203" s="64" t="str">
        <f>IF(AK203="Y", IF(Parameters!B$5="Percentile", Identification!AJ203,Identification!AI203), "")</f>
        <v/>
      </c>
      <c r="E203" s="64" t="str">
        <f>IF(AN203="Y", IF(Parameters!B$6="Percentile", AM203, AL203), "")</f>
        <v/>
      </c>
      <c r="F203" s="57" t="str">
        <f t="shared" si="96"/>
        <v>N</v>
      </c>
      <c r="G203" s="64" t="str">
        <f>IF(AND(F203="Y", AS203="Y"), IF(Parameters!B$7="Percentile", AR203,AQ203), "")</f>
        <v/>
      </c>
      <c r="H203" s="57" t="str">
        <f t="shared" si="97"/>
        <v/>
      </c>
      <c r="I203" s="64" t="str">
        <f>IF(AND(H203="Y", AW203="Y"), IF(Parameters!B$7="Percentile", AV203,AU203), "")</f>
        <v/>
      </c>
      <c r="J203" s="65" t="str">
        <f t="shared" si="98"/>
        <v/>
      </c>
      <c r="K203" s="57" t="str">
        <f t="shared" si="99"/>
        <v>No</v>
      </c>
      <c r="L203" s="87">
        <f t="shared" si="100"/>
        <v>3</v>
      </c>
      <c r="M203" s="57" t="str">
        <f>Identification!BI203</f>
        <v>Y</v>
      </c>
      <c r="N203" s="87" t="str">
        <f t="shared" si="101"/>
        <v/>
      </c>
      <c r="O203" s="88" t="str">
        <f t="shared" si="102"/>
        <v>N</v>
      </c>
      <c r="P203" s="57" t="str">
        <f t="shared" si="103"/>
        <v/>
      </c>
      <c r="Q203" s="57" t="str">
        <f t="shared" si="104"/>
        <v/>
      </c>
      <c r="R203" s="57" t="str">
        <f t="shared" si="105"/>
        <v>No</v>
      </c>
      <c r="S203" s="57" t="str">
        <f t="shared" si="106"/>
        <v/>
      </c>
      <c r="T203" s="57" t="str">
        <f t="shared" si="107"/>
        <v>N</v>
      </c>
      <c r="U203" s="57" t="str">
        <f t="shared" si="108"/>
        <v/>
      </c>
      <c r="V203" s="88" t="str">
        <f t="shared" si="109"/>
        <v/>
      </c>
      <c r="W203" s="57" t="str">
        <f t="shared" si="110"/>
        <v/>
      </c>
      <c r="X203" s="91" t="str">
        <f t="shared" si="111"/>
        <v/>
      </c>
      <c r="Y203" s="58" t="str">
        <f t="shared" si="112"/>
        <v>No</v>
      </c>
      <c r="AA203" s="29" t="str">
        <f t="shared" si="113"/>
        <v>No</v>
      </c>
      <c r="AB203" s="29" t="str">
        <f t="shared" si="114"/>
        <v>No</v>
      </c>
      <c r="AC203" s="29" t="str">
        <f t="shared" si="115"/>
        <v>No</v>
      </c>
      <c r="AE203" s="29" t="str">
        <f t="shared" si="116"/>
        <v/>
      </c>
      <c r="AF203" s="29" t="str">
        <f t="shared" si="117"/>
        <v/>
      </c>
      <c r="AG203" s="29" t="str">
        <f t="shared" si="118"/>
        <v/>
      </c>
      <c r="AI203" s="33">
        <f>IF(C203="Yes",IF(Indicators!E203&lt;&gt;"", Indicators!E203,""),"")</f>
        <v>51.724137900000002</v>
      </c>
      <c r="AJ203" s="33">
        <f t="shared" si="119"/>
        <v>69.3</v>
      </c>
      <c r="AK203" s="62" t="str">
        <f>IF(Parameters!B$5="Percentile", IF(AJ203&lt;Parameters!C$5, "Y", "N"), IF(AI203&lt;Parameters!C$5, "Y", "N"))</f>
        <v>N</v>
      </c>
      <c r="AL203" s="33" t="str">
        <f>IF(C203="Yes", IF(Indicators!W203&lt;&gt;"", Indicators!W203, ""),"")</f>
        <v/>
      </c>
      <c r="AM203" s="33" t="str">
        <f t="shared" si="120"/>
        <v/>
      </c>
      <c r="AN203" s="33" t="str">
        <f>IF(AL203&lt;&gt;"", IF(Parameters!B$6="Percentile", IF(AM203&lt;Parameters!C$6, "Y", "N"), IF(AL203&lt;Parameters!C$6, "Y", "N")),"")</f>
        <v/>
      </c>
      <c r="AO203" s="47" t="str">
        <f t="shared" si="121"/>
        <v>N</v>
      </c>
      <c r="AQ203" s="33">
        <f>IF(C203="Yes", IF(Indicators!N203&lt;&gt;"", Indicators!N203,""),"")</f>
        <v>114.2307692</v>
      </c>
      <c r="AR203" s="33">
        <f t="shared" si="122"/>
        <v>56.100000000000009</v>
      </c>
      <c r="AS203" s="48" t="str">
        <f>IF(Parameters!B$7="Percentile", IF(AR203&lt;Parameters!C$7, "Y", "N"), IF(AQ203&lt;Parameters!C$7, "Y", "N"))</f>
        <v>N</v>
      </c>
      <c r="AU203" s="33">
        <f>IF(C203="Yes", IF(Indicators!X203&lt;&gt;"", Indicators!X203,""),"")</f>
        <v>6.84</v>
      </c>
      <c r="AV203" s="33">
        <f t="shared" si="123"/>
        <v>92.7</v>
      </c>
      <c r="AW203" s="48" t="str">
        <f>IF(Parameters!B$8="Percentile", IF(AV203&lt;Parameters!C$8, "Y", "N"), IF(AU203&gt;Parameters!C$8, "Y", "N"))</f>
        <v>N</v>
      </c>
      <c r="AY203" s="71" t="str">
        <f>IF(Indicators!F203&lt;&gt;"", IF(Indicators!F203&lt;Parameters!F$5, "Y", "N"), "")</f>
        <v>Y</v>
      </c>
      <c r="AZ203" s="71" t="str">
        <f>IF(Indicators!G203&lt;&gt;"", IF(Indicators!G203&lt;Parameters!G$5, "Y", "N"), "")</f>
        <v>Y</v>
      </c>
      <c r="BA203" s="71" t="str">
        <f>IF(Indicators!H203&lt;&gt;"", IF(Indicators!H203&lt;Parameters!H$5, "Y", "N"), "")</f>
        <v/>
      </c>
      <c r="BB203" s="71" t="str">
        <f>IF(Indicators!I203&lt;&gt;"", IF(Indicators!I203&lt;Parameters!I$5, "Y", "N"), "")</f>
        <v/>
      </c>
      <c r="BC203" s="71" t="str">
        <f>IF(Indicators!J203&lt;&gt;"", IF(Indicators!J203&lt;Parameters!J$5, "Y", "N"), "")</f>
        <v/>
      </c>
      <c r="BD203" s="71" t="str">
        <f>IF(Indicators!K203&lt;&gt;"", IF(Indicators!K203&lt;Parameters!K$5, "Y", "N"), "")</f>
        <v/>
      </c>
      <c r="BE203" s="71" t="str">
        <f>IF(Indicators!L203&lt;&gt;"", IF(Indicators!L203&lt;Parameters!L$5, "Y", "N"), "")</f>
        <v/>
      </c>
      <c r="BF203" s="71" t="str">
        <f>IF(Indicators!M203&lt;&gt;"", IF(Indicators!M203&lt;Parameters!M$5, "Y", "N"), "")</f>
        <v>Y</v>
      </c>
      <c r="BG203" s="29" t="str">
        <f>IF(Indicators!Q203&lt;&gt;"", IF(Indicators!Q203&lt;Parameters!H$6, "Y", "N"), "")</f>
        <v/>
      </c>
      <c r="BH203" s="29">
        <f t="shared" si="124"/>
        <v>3</v>
      </c>
      <c r="BI203" s="47" t="str">
        <f>IF(K203="No",IF(BH203&gt;=Parameters!C$12, "Y", "N"), "")</f>
        <v>Y</v>
      </c>
      <c r="BK203" s="78">
        <f>IF(AND($BI203="Y", Indicators!O203&lt;&gt;""), _xlfn.PERCENTRANK.EXC(Indicators!O$2:O$210, Indicators!O203)*100, "")</f>
        <v>51.5</v>
      </c>
      <c r="BL203" s="78">
        <f>IF(AND($BI203="Y", Indicators!P203&lt;&gt;""), _xlfn.PERCENTRANK.EXC(Indicators!P$2:P$210, Indicators!P203)*100, "")</f>
        <v>1.3</v>
      </c>
      <c r="BM203" s="78" t="str">
        <f>IF(AND($BI203="Y", Indicators!Q203&lt;&gt;""), _xlfn.PERCENTRANK.EXC(Indicators!Q$2:Q$210, Indicators!Q203)*100, "")</f>
        <v/>
      </c>
      <c r="BN203" s="78" t="str">
        <f>IF(AND($BI203="Y", Indicators!R203&lt;&gt;""), _xlfn.PERCENTRANK.EXC(Indicators!R$2:R$210, Indicators!R203)*100, "")</f>
        <v/>
      </c>
      <c r="BO203" s="78" t="str">
        <f>IF(AND($BI203="Y", Indicators!S203&lt;&gt;""), _xlfn.PERCENTRANK.EXC(Indicators!S$2:S$210, Indicators!S203)*100, "")</f>
        <v/>
      </c>
      <c r="BP203" s="78" t="str">
        <f>IF(AND($BI203="Y", Indicators!T203&lt;&gt;""), _xlfn.PERCENTRANK.EXC(Indicators!T$2:T$210, Indicators!T203)*100, "")</f>
        <v/>
      </c>
      <c r="BQ203" s="78" t="str">
        <f>IF(AND($BI203="Y", Indicators!U203&lt;&gt;""), _xlfn.PERCENTRANK.EXC(Indicators!U$2:U$210, Indicators!U203)*100, "")</f>
        <v/>
      </c>
      <c r="BR203" s="78">
        <f>IF(AND($BI203="Y", Indicators!V203&lt;&gt;""), _xlfn.PERCENTRANK.EXC(Indicators!V$2:V$210, Indicators!V203)*100, "")</f>
        <v>59.699999999999996</v>
      </c>
      <c r="BS203" s="81">
        <f t="shared" si="125"/>
        <v>1</v>
      </c>
      <c r="BT203" s="84" t="str">
        <f>IF(BI203="Y", IF(BS203&gt;=Parameters!C$13, "Y", "N"), "")</f>
        <v>N</v>
      </c>
      <c r="BU203" s="29"/>
      <c r="BV203" s="33" t="str">
        <f>IF(BT203="Y", Indicators!X203, "")</f>
        <v/>
      </c>
      <c r="BW203" s="47" t="str">
        <f>IF(BV203&lt;&gt;"", IF(BV203&gt;Parameters!C$14,"Y", "N"), "")</f>
        <v/>
      </c>
      <c r="BY203" s="72" t="str">
        <f>IF(Indicators!F203&lt;&gt;"", IF(Indicators!F203&lt;Parameters!F$18, "Y", "N"), "")</f>
        <v>N</v>
      </c>
      <c r="BZ203" s="72" t="str">
        <f>IF(Indicators!G203&lt;&gt;"", IF(Indicators!G203&lt;Parameters!G$18, "Y", "N"), "")</f>
        <v>Y</v>
      </c>
      <c r="CA203" s="72" t="str">
        <f>IF(Indicators!H203&lt;&gt;"", IF(Indicators!H203&lt;Parameters!H$18, "Y", "N"), "")</f>
        <v/>
      </c>
      <c r="CB203" s="72" t="str">
        <f>IF(Indicators!I203&lt;&gt;"", IF(Indicators!I203&lt;Parameters!I$18, "Y", "N"), "")</f>
        <v/>
      </c>
      <c r="CC203" s="72" t="str">
        <f>IF(Indicators!J203&lt;&gt;"", IF(Indicators!J203&lt;Parameters!J$18, "Y", "N"), "")</f>
        <v/>
      </c>
      <c r="CD203" s="72" t="str">
        <f>IF(Indicators!K203&lt;&gt;"", IF(Indicators!K203&lt;Parameters!K$18, "Y", "N"), "")</f>
        <v/>
      </c>
      <c r="CE203" s="72" t="str">
        <f>IF(Indicators!L203&lt;&gt;"", IF(Indicators!L203&lt;Parameters!L$18, "Y", "N"), "")</f>
        <v/>
      </c>
      <c r="CF203" s="72" t="str">
        <f>IF(Indicators!M203&lt;&gt;"", IF(Indicators!M203&lt;Parameters!M$18, "Y", "N"), "")</f>
        <v>N</v>
      </c>
      <c r="CG203" s="29" t="str">
        <f>IF(Indicators!Q203&lt;&gt;"", IF(Indicators!Q203&lt;Parameters!H$19, "Y", "N"), "")</f>
        <v/>
      </c>
      <c r="CH203" s="29">
        <f t="shared" si="126"/>
        <v>1</v>
      </c>
      <c r="CI203" s="47" t="str">
        <f>IF(AND(K203="No",R203="No"),IF(CH203&gt;=Parameters!C$18, "Y", "N"), "")</f>
        <v>N</v>
      </c>
      <c r="CJ203" s="29"/>
      <c r="CK203" s="29" t="str">
        <f>IF(AND($CI203="Y", Indicators!O203&lt;&gt;""), IF(Indicators!O203&lt;Parameters!F$20, "Y", "N"),"")</f>
        <v/>
      </c>
      <c r="CL203" s="29" t="str">
        <f>IF(AND($CI203="Y", Indicators!P203&lt;&gt;""), IF(Indicators!P203&lt;Parameters!G$20, "Y", "N"),"")</f>
        <v/>
      </c>
      <c r="CM203" s="29" t="str">
        <f>IF(AND($CI203="Y", Indicators!Q203&lt;&gt;""), IF(Indicators!Q203&lt;Parameters!H$20, "Y", "N"),"")</f>
        <v/>
      </c>
      <c r="CN203" s="29" t="str">
        <f>IF(AND($CI203="Y", Indicators!R203&lt;&gt;""), IF(Indicators!R203&lt;Parameters!I$20, "Y", "N"),"")</f>
        <v/>
      </c>
      <c r="CO203" s="29" t="str">
        <f>IF(AND($CI203="Y", Indicators!S203&lt;&gt;""), IF(Indicators!S203&lt;Parameters!J$20, "Y", "N"),"")</f>
        <v/>
      </c>
      <c r="CP203" s="29" t="str">
        <f>IF(AND($CI203="Y", Indicators!T203&lt;&gt;""), IF(Indicators!T203&lt;Parameters!K$20, "Y", "N"),"")</f>
        <v/>
      </c>
      <c r="CQ203" s="29" t="str">
        <f>IF(AND($CI203="Y", Indicators!U203&lt;&gt;""), IF(Indicators!U203&lt;Parameters!L$20, "Y", "N"),"")</f>
        <v/>
      </c>
      <c r="CR203" s="29" t="str">
        <f>IF(AND($CI203="Y", Indicators!V203&lt;&gt;""), IF(Indicators!V203&lt;Parameters!M$20, "Y", "N"),"")</f>
        <v/>
      </c>
      <c r="CS203" s="81" t="str">
        <f t="shared" si="127"/>
        <v/>
      </c>
      <c r="CT203" s="84" t="str">
        <f>IF(CI203="Y", IF(CS203&gt;=Parameters!C$19, "Y", "N"), "")</f>
        <v/>
      </c>
      <c r="CU203" s="29" t="str">
        <f>IF($H203="Yes",#REF!, "")</f>
        <v/>
      </c>
      <c r="CV203" s="78" t="str">
        <f>IF(CT203="Y", Indicators!X203, "")</f>
        <v/>
      </c>
      <c r="CW203" s="34" t="str">
        <f>IF(CV203&lt;&gt;"",IF(CV203&gt;Parameters!C222,"Y","N"), "")</f>
        <v/>
      </c>
      <c r="CY203" s="33" t="str">
        <f>IF($K203="Yes", IF(Indicators!F203&lt;&gt;"", Indicators!F203, ""), "")</f>
        <v/>
      </c>
      <c r="CZ203" s="33" t="str">
        <f>IF($K203="Yes", IF(Indicators!G203&lt;&gt;"", Indicators!G203, ""), "")</f>
        <v/>
      </c>
      <c r="DA203" s="33" t="str">
        <f>IF($K203="Yes", IF(Indicators!H203&lt;&gt;"", Indicators!H203, ""), "")</f>
        <v/>
      </c>
      <c r="DB203" s="33" t="str">
        <f>IF($K203="Yes", IF(Indicators!I203&lt;&gt;"", Indicators!I203, ""), "")</f>
        <v/>
      </c>
      <c r="DC203" s="33" t="str">
        <f>IF($K203="Yes", IF(Indicators!J203&lt;&gt;"", Indicators!J203, ""), "")</f>
        <v/>
      </c>
      <c r="DD203" s="33" t="str">
        <f>IF($K203="Yes", IF(Indicators!K203&lt;&gt;"", Indicators!K203, ""), "")</f>
        <v/>
      </c>
      <c r="DE203" s="33" t="str">
        <f>IF($K203="Yes", IF(Indicators!L203&lt;&gt;"", Indicators!L203, ""), "")</f>
        <v/>
      </c>
      <c r="DF203" s="33" t="str">
        <f>IF($K203="Yes", IF(Indicators!M203&lt;&gt;"", Indicators!M203, ""), "")</f>
        <v/>
      </c>
      <c r="DH203" s="33" t="str">
        <f>IF($K203="Yes", IF(Indicators!W203&lt;&gt;"", Indicators!W203, ""), "")</f>
        <v/>
      </c>
      <c r="DJ203" s="33" t="str">
        <f>IF($K203="Yes", IF(Indicators!O203&lt;&gt;"", Indicators!O203, ""), "")</f>
        <v/>
      </c>
      <c r="DK203" s="33" t="str">
        <f>IF($K203="Yes", IF(Indicators!P203&lt;&gt;"", Indicators!P203, ""), "")</f>
        <v/>
      </c>
      <c r="DL203" s="33" t="str">
        <f>IF($K203="Yes", IF(Indicators!Q203&lt;&gt;"", Indicators!Q203, ""), "")</f>
        <v/>
      </c>
      <c r="DM203" s="33" t="str">
        <f>IF($K203="Yes", IF(Indicators!R203&lt;&gt;"", Indicators!R203, ""), "")</f>
        <v/>
      </c>
      <c r="DN203" s="33" t="str">
        <f>IF($K203="Yes", IF(Indicators!S203&lt;&gt;"", Indicators!S203, ""), "")</f>
        <v/>
      </c>
      <c r="DO203" s="33" t="str">
        <f>IF($K203="Yes", IF(Indicators!T203&lt;&gt;"", Indicators!T203, ""), "")</f>
        <v/>
      </c>
      <c r="DP203" s="33" t="str">
        <f>IF($K203="Yes", IF(Indicators!U203&lt;&gt;"", Indicators!U203, ""), "")</f>
        <v/>
      </c>
      <c r="DQ203" s="33" t="str">
        <f>IF($K203="Yes", IF(Indicators!V203&lt;&gt;"", Indicators!V203, ""), "")</f>
        <v/>
      </c>
      <c r="DS203" s="29" t="str">
        <f>IF($K203="Yes", IF(Indicators!X203&lt;&gt;"", Indicators!X203, ""), "")</f>
        <v/>
      </c>
    </row>
    <row r="204" spans="1:123" x14ac:dyDescent="0.25">
      <c r="A204" s="56" t="str">
        <f>Indicators!A204</f>
        <v>District1043</v>
      </c>
      <c r="B204" s="56" t="str">
        <f>Indicators!B204</f>
        <v>School 5</v>
      </c>
      <c r="C204" s="57" t="str">
        <f>Indicators!D204</f>
        <v>Yes</v>
      </c>
      <c r="D204" s="64">
        <f>IF(AK204="Y", IF(Parameters!B$5="Percentile", Identification!AJ204,Identification!AI204), "")</f>
        <v>37.809187299999998</v>
      </c>
      <c r="E204" s="64" t="str">
        <f>IF(AN204="Y", IF(Parameters!B$6="Percentile", AM204, AL204), "")</f>
        <v/>
      </c>
      <c r="F204" s="57" t="str">
        <f t="shared" si="96"/>
        <v>Y</v>
      </c>
      <c r="G204" s="64">
        <f>IF(AND(F204="Y", AS204="Y"), IF(Parameters!B$7="Percentile", AR204,AQ204), "")</f>
        <v>19.8</v>
      </c>
      <c r="H204" s="57" t="str">
        <f t="shared" si="97"/>
        <v>Y</v>
      </c>
      <c r="I204" s="64" t="str">
        <f>IF(AND(H204="Y", AW204="Y"), IF(Parameters!B$7="Percentile", AV204,AU204), "")</f>
        <v/>
      </c>
      <c r="J204" s="65" t="str">
        <f t="shared" si="98"/>
        <v>N</v>
      </c>
      <c r="K204" s="57" t="str">
        <f t="shared" si="99"/>
        <v>No</v>
      </c>
      <c r="L204" s="87">
        <f t="shared" si="100"/>
        <v>2</v>
      </c>
      <c r="M204" s="57" t="str">
        <f>Identification!BI204</f>
        <v>Y</v>
      </c>
      <c r="N204" s="87">
        <f t="shared" si="101"/>
        <v>3</v>
      </c>
      <c r="O204" s="88" t="str">
        <f t="shared" si="102"/>
        <v>Y</v>
      </c>
      <c r="P204" s="57">
        <f t="shared" si="103"/>
        <v>17.18</v>
      </c>
      <c r="Q204" s="57" t="str">
        <f t="shared" si="104"/>
        <v>Y</v>
      </c>
      <c r="R204" s="57" t="str">
        <f t="shared" si="105"/>
        <v>Yes</v>
      </c>
      <c r="S204" s="57" t="str">
        <f t="shared" si="106"/>
        <v/>
      </c>
      <c r="T204" s="57" t="str">
        <f t="shared" si="107"/>
        <v/>
      </c>
      <c r="U204" s="57" t="str">
        <f t="shared" si="108"/>
        <v/>
      </c>
      <c r="V204" s="88" t="str">
        <f t="shared" si="109"/>
        <v/>
      </c>
      <c r="W204" s="57" t="str">
        <f t="shared" si="110"/>
        <v/>
      </c>
      <c r="X204" s="91" t="str">
        <f t="shared" si="111"/>
        <v/>
      </c>
      <c r="Y204" s="58" t="str">
        <f t="shared" si="112"/>
        <v>No</v>
      </c>
      <c r="AA204" s="29" t="str">
        <f t="shared" si="113"/>
        <v>No</v>
      </c>
      <c r="AB204" s="29" t="str">
        <f t="shared" si="114"/>
        <v>Yes</v>
      </c>
      <c r="AC204" s="29" t="str">
        <f t="shared" si="115"/>
        <v>No</v>
      </c>
      <c r="AE204" s="29" t="str">
        <f t="shared" si="116"/>
        <v/>
      </c>
      <c r="AF204" s="29" t="str">
        <f t="shared" si="117"/>
        <v/>
      </c>
      <c r="AG204" s="29" t="str">
        <f t="shared" si="118"/>
        <v/>
      </c>
      <c r="AI204" s="33">
        <f>IF(C204="Yes",IF(Indicators!E204&lt;&gt;"", Indicators!E204,""),"")</f>
        <v>37.809187299999998</v>
      </c>
      <c r="AJ204" s="33">
        <f t="shared" si="119"/>
        <v>30.599999999999998</v>
      </c>
      <c r="AK204" s="62" t="str">
        <f>IF(Parameters!B$5="Percentile", IF(AJ204&lt;Parameters!C$5, "Y", "N"), IF(AI204&lt;Parameters!C$5, "Y", "N"))</f>
        <v>Y</v>
      </c>
      <c r="AL204" s="33" t="str">
        <f>IF(C204="Yes", IF(Indicators!W204&lt;&gt;"", Indicators!W204, ""),"")</f>
        <v/>
      </c>
      <c r="AM204" s="33" t="str">
        <f t="shared" si="120"/>
        <v/>
      </c>
      <c r="AN204" s="33" t="str">
        <f>IF(AL204&lt;&gt;"", IF(Parameters!B$6="Percentile", IF(AM204&lt;Parameters!C$6, "Y", "N"), IF(AL204&lt;Parameters!C$6, "Y", "N")),"")</f>
        <v/>
      </c>
      <c r="AO204" s="47" t="str">
        <f t="shared" si="121"/>
        <v>Y</v>
      </c>
      <c r="AQ204" s="33">
        <f>IF(C204="Yes", IF(Indicators!N204&lt;&gt;"", Indicators!N204,""),"")</f>
        <v>98.375451299999995</v>
      </c>
      <c r="AR204" s="33">
        <f t="shared" si="122"/>
        <v>19.8</v>
      </c>
      <c r="AS204" s="48" t="str">
        <f>IF(Parameters!B$7="Percentile", IF(AR204&lt;Parameters!C$7, "Y", "N"), IF(AQ204&lt;Parameters!C$7, "Y", "N"))</f>
        <v>Y</v>
      </c>
      <c r="AU204" s="33">
        <f>IF(C204="Yes", IF(Indicators!X204&lt;&gt;"", Indicators!X204,""),"")</f>
        <v>17.18</v>
      </c>
      <c r="AV204" s="33">
        <f t="shared" si="123"/>
        <v>31.599999999999994</v>
      </c>
      <c r="AW204" s="48" t="str">
        <f>IF(Parameters!B$8="Percentile", IF(AV204&lt;Parameters!C$8, "Y", "N"), IF(AU204&gt;Parameters!C$8, "Y", "N"))</f>
        <v>N</v>
      </c>
      <c r="AY204" s="71" t="str">
        <f>IF(Indicators!F204&lt;&gt;"", IF(Indicators!F204&lt;Parameters!F$5, "Y", "N"), "")</f>
        <v>Y</v>
      </c>
      <c r="AZ204" s="71" t="str">
        <f>IF(Indicators!G204&lt;&gt;"", IF(Indicators!G204&lt;Parameters!G$5, "Y", "N"), "")</f>
        <v>N</v>
      </c>
      <c r="BA204" s="71" t="str">
        <f>IF(Indicators!H204&lt;&gt;"", IF(Indicators!H204&lt;Parameters!H$5, "Y", "N"), "")</f>
        <v/>
      </c>
      <c r="BB204" s="71" t="str">
        <f>IF(Indicators!I204&lt;&gt;"", IF(Indicators!I204&lt;Parameters!I$5, "Y", "N"), "")</f>
        <v/>
      </c>
      <c r="BC204" s="71" t="str">
        <f>IF(Indicators!J204&lt;&gt;"", IF(Indicators!J204&lt;Parameters!J$5, "Y", "N"), "")</f>
        <v/>
      </c>
      <c r="BD204" s="71" t="str">
        <f>IF(Indicators!K204&lt;&gt;"", IF(Indicators!K204&lt;Parameters!K$5, "Y", "N"), "")</f>
        <v/>
      </c>
      <c r="BE204" s="71" t="str">
        <f>IF(Indicators!L204&lt;&gt;"", IF(Indicators!L204&lt;Parameters!L$5, "Y", "N"), "")</f>
        <v/>
      </c>
      <c r="BF204" s="71" t="str">
        <f>IF(Indicators!M204&lt;&gt;"", IF(Indicators!M204&lt;Parameters!M$5, "Y", "N"), "")</f>
        <v>Y</v>
      </c>
      <c r="BG204" s="29" t="str">
        <f>IF(Indicators!Q204&lt;&gt;"", IF(Indicators!Q204&lt;Parameters!H$6, "Y", "N"), "")</f>
        <v/>
      </c>
      <c r="BH204" s="29">
        <f t="shared" si="124"/>
        <v>2</v>
      </c>
      <c r="BI204" s="47" t="str">
        <f>IF(K204="No",IF(BH204&gt;=Parameters!C$12, "Y", "N"), "")</f>
        <v>Y</v>
      </c>
      <c r="BK204" s="78">
        <f>IF(AND($BI204="Y", Indicators!O204&lt;&gt;""), _xlfn.PERCENTRANK.EXC(Indicators!O$2:O$210, Indicators!O204)*100, "")</f>
        <v>10.4</v>
      </c>
      <c r="BL204" s="78">
        <f>IF(AND($BI204="Y", Indicators!P204&lt;&gt;""), _xlfn.PERCENTRANK.EXC(Indicators!P$2:P$210, Indicators!P204)*100, "")</f>
        <v>10.7</v>
      </c>
      <c r="BM204" s="78" t="str">
        <f>IF(AND($BI204="Y", Indicators!Q204&lt;&gt;""), _xlfn.PERCENTRANK.EXC(Indicators!Q$2:Q$210, Indicators!Q204)*100, "")</f>
        <v/>
      </c>
      <c r="BN204" s="78" t="str">
        <f>IF(AND($BI204="Y", Indicators!R204&lt;&gt;""), _xlfn.PERCENTRANK.EXC(Indicators!R$2:R$210, Indicators!R204)*100, "")</f>
        <v/>
      </c>
      <c r="BO204" s="78" t="str">
        <f>IF(AND($BI204="Y", Indicators!S204&lt;&gt;""), _xlfn.PERCENTRANK.EXC(Indicators!S$2:S$210, Indicators!S204)*100, "")</f>
        <v/>
      </c>
      <c r="BP204" s="78" t="str">
        <f>IF(AND($BI204="Y", Indicators!T204&lt;&gt;""), _xlfn.PERCENTRANK.EXC(Indicators!T$2:T$210, Indicators!T204)*100, "")</f>
        <v/>
      </c>
      <c r="BQ204" s="78" t="str">
        <f>IF(AND($BI204="Y", Indicators!U204&lt;&gt;""), _xlfn.PERCENTRANK.EXC(Indicators!U$2:U$210, Indicators!U204)*100, "")</f>
        <v/>
      </c>
      <c r="BR204" s="78">
        <f>IF(AND($BI204="Y", Indicators!V204&lt;&gt;""), _xlfn.PERCENTRANK.EXC(Indicators!V$2:V$210, Indicators!V204)*100, "")</f>
        <v>18.899999999999999</v>
      </c>
      <c r="BS204" s="81">
        <f t="shared" si="125"/>
        <v>3</v>
      </c>
      <c r="BT204" s="84" t="str">
        <f>IF(BI204="Y", IF(BS204&gt;=Parameters!C$13, "Y", "N"), "")</f>
        <v>Y</v>
      </c>
      <c r="BU204" s="29"/>
      <c r="BV204" s="33">
        <f>IF(BT204="Y", Indicators!X204, "")</f>
        <v>17.18</v>
      </c>
      <c r="BW204" s="47" t="str">
        <f>IF(BV204&lt;&gt;"", IF(BV204&gt;Parameters!C$14,"Y", "N"), "")</f>
        <v>Y</v>
      </c>
      <c r="BY204" s="72" t="str">
        <f>IF(Indicators!F204&lt;&gt;"", IF(Indicators!F204&lt;Parameters!F$18, "Y", "N"), "")</f>
        <v>N</v>
      </c>
      <c r="BZ204" s="72" t="str">
        <f>IF(Indicators!G204&lt;&gt;"", IF(Indicators!G204&lt;Parameters!G$18, "Y", "N"), "")</f>
        <v>N</v>
      </c>
      <c r="CA204" s="72" t="str">
        <f>IF(Indicators!H204&lt;&gt;"", IF(Indicators!H204&lt;Parameters!H$18, "Y", "N"), "")</f>
        <v/>
      </c>
      <c r="CB204" s="72" t="str">
        <f>IF(Indicators!I204&lt;&gt;"", IF(Indicators!I204&lt;Parameters!I$18, "Y", "N"), "")</f>
        <v/>
      </c>
      <c r="CC204" s="72" t="str">
        <f>IF(Indicators!J204&lt;&gt;"", IF(Indicators!J204&lt;Parameters!J$18, "Y", "N"), "")</f>
        <v/>
      </c>
      <c r="CD204" s="72" t="str">
        <f>IF(Indicators!K204&lt;&gt;"", IF(Indicators!K204&lt;Parameters!K$18, "Y", "N"), "")</f>
        <v/>
      </c>
      <c r="CE204" s="72" t="str">
        <f>IF(Indicators!L204&lt;&gt;"", IF(Indicators!L204&lt;Parameters!L$18, "Y", "N"), "")</f>
        <v/>
      </c>
      <c r="CF204" s="72" t="str">
        <f>IF(Indicators!M204&lt;&gt;"", IF(Indicators!M204&lt;Parameters!M$18, "Y", "N"), "")</f>
        <v>Y</v>
      </c>
      <c r="CG204" s="29" t="str">
        <f>IF(Indicators!Q204&lt;&gt;"", IF(Indicators!Q204&lt;Parameters!H$19, "Y", "N"), "")</f>
        <v/>
      </c>
      <c r="CH204" s="29">
        <f t="shared" si="126"/>
        <v>1</v>
      </c>
      <c r="CI204" s="47" t="str">
        <f>IF(AND(K204="No",R204="No"),IF(CH204&gt;=Parameters!C$18, "Y", "N"), "")</f>
        <v/>
      </c>
      <c r="CJ204" s="29"/>
      <c r="CK204" s="29" t="str">
        <f>IF(AND($CI204="Y", Indicators!O204&lt;&gt;""), IF(Indicators!O204&lt;Parameters!F$20, "Y", "N"),"")</f>
        <v/>
      </c>
      <c r="CL204" s="29" t="str">
        <f>IF(AND($CI204="Y", Indicators!P204&lt;&gt;""), IF(Indicators!P204&lt;Parameters!G$20, "Y", "N"),"")</f>
        <v/>
      </c>
      <c r="CM204" s="29" t="str">
        <f>IF(AND($CI204="Y", Indicators!Q204&lt;&gt;""), IF(Indicators!Q204&lt;Parameters!H$20, "Y", "N"),"")</f>
        <v/>
      </c>
      <c r="CN204" s="29" t="str">
        <f>IF(AND($CI204="Y", Indicators!R204&lt;&gt;""), IF(Indicators!R204&lt;Parameters!I$20, "Y", "N"),"")</f>
        <v/>
      </c>
      <c r="CO204" s="29" t="str">
        <f>IF(AND($CI204="Y", Indicators!S204&lt;&gt;""), IF(Indicators!S204&lt;Parameters!J$20, "Y", "N"),"")</f>
        <v/>
      </c>
      <c r="CP204" s="29" t="str">
        <f>IF(AND($CI204="Y", Indicators!T204&lt;&gt;""), IF(Indicators!T204&lt;Parameters!K$20, "Y", "N"),"")</f>
        <v/>
      </c>
      <c r="CQ204" s="29" t="str">
        <f>IF(AND($CI204="Y", Indicators!U204&lt;&gt;""), IF(Indicators!U204&lt;Parameters!L$20, "Y", "N"),"")</f>
        <v/>
      </c>
      <c r="CR204" s="29" t="str">
        <f>IF(AND($CI204="Y", Indicators!V204&lt;&gt;""), IF(Indicators!V204&lt;Parameters!M$20, "Y", "N"),"")</f>
        <v/>
      </c>
      <c r="CS204" s="81" t="str">
        <f t="shared" si="127"/>
        <v/>
      </c>
      <c r="CT204" s="84" t="str">
        <f>IF(CI204="Y", IF(CS204&gt;=Parameters!C$19, "Y", "N"), "")</f>
        <v/>
      </c>
      <c r="CU204" s="29" t="str">
        <f>IF($H204="Yes",#REF!, "")</f>
        <v/>
      </c>
      <c r="CV204" s="78" t="str">
        <f>IF(CT204="Y", Indicators!X204, "")</f>
        <v/>
      </c>
      <c r="CW204" s="34" t="str">
        <f>IF(CV204&lt;&gt;"",IF(CV204&gt;Parameters!C223,"Y","N"), "")</f>
        <v/>
      </c>
      <c r="CY204" s="33" t="str">
        <f>IF($K204="Yes", IF(Indicators!F204&lt;&gt;"", Indicators!F204, ""), "")</f>
        <v/>
      </c>
      <c r="CZ204" s="33" t="str">
        <f>IF($K204="Yes", IF(Indicators!G204&lt;&gt;"", Indicators!G204, ""), "")</f>
        <v/>
      </c>
      <c r="DA204" s="33" t="str">
        <f>IF($K204="Yes", IF(Indicators!H204&lt;&gt;"", Indicators!H204, ""), "")</f>
        <v/>
      </c>
      <c r="DB204" s="33" t="str">
        <f>IF($K204="Yes", IF(Indicators!I204&lt;&gt;"", Indicators!I204, ""), "")</f>
        <v/>
      </c>
      <c r="DC204" s="33" t="str">
        <f>IF($K204="Yes", IF(Indicators!J204&lt;&gt;"", Indicators!J204, ""), "")</f>
        <v/>
      </c>
      <c r="DD204" s="33" t="str">
        <f>IF($K204="Yes", IF(Indicators!K204&lt;&gt;"", Indicators!K204, ""), "")</f>
        <v/>
      </c>
      <c r="DE204" s="33" t="str">
        <f>IF($K204="Yes", IF(Indicators!L204&lt;&gt;"", Indicators!L204, ""), "")</f>
        <v/>
      </c>
      <c r="DF204" s="33" t="str">
        <f>IF($K204="Yes", IF(Indicators!M204&lt;&gt;"", Indicators!M204, ""), "")</f>
        <v/>
      </c>
      <c r="DH204" s="33" t="str">
        <f>IF($K204="Yes", IF(Indicators!W204&lt;&gt;"", Indicators!W204, ""), "")</f>
        <v/>
      </c>
      <c r="DJ204" s="33" t="str">
        <f>IF($K204="Yes", IF(Indicators!O204&lt;&gt;"", Indicators!O204, ""), "")</f>
        <v/>
      </c>
      <c r="DK204" s="33" t="str">
        <f>IF($K204="Yes", IF(Indicators!P204&lt;&gt;"", Indicators!P204, ""), "")</f>
        <v/>
      </c>
      <c r="DL204" s="33" t="str">
        <f>IF($K204="Yes", IF(Indicators!Q204&lt;&gt;"", Indicators!Q204, ""), "")</f>
        <v/>
      </c>
      <c r="DM204" s="33" t="str">
        <f>IF($K204="Yes", IF(Indicators!R204&lt;&gt;"", Indicators!R204, ""), "")</f>
        <v/>
      </c>
      <c r="DN204" s="33" t="str">
        <f>IF($K204="Yes", IF(Indicators!S204&lt;&gt;"", Indicators!S204, ""), "")</f>
        <v/>
      </c>
      <c r="DO204" s="33" t="str">
        <f>IF($K204="Yes", IF(Indicators!T204&lt;&gt;"", Indicators!T204, ""), "")</f>
        <v/>
      </c>
      <c r="DP204" s="33" t="str">
        <f>IF($K204="Yes", IF(Indicators!U204&lt;&gt;"", Indicators!U204, ""), "")</f>
        <v/>
      </c>
      <c r="DQ204" s="33" t="str">
        <f>IF($K204="Yes", IF(Indicators!V204&lt;&gt;"", Indicators!V204, ""), "")</f>
        <v/>
      </c>
      <c r="DS204" s="29" t="str">
        <f>IF($K204="Yes", IF(Indicators!X204&lt;&gt;"", Indicators!X204, ""), "")</f>
        <v/>
      </c>
    </row>
    <row r="205" spans="1:123" x14ac:dyDescent="0.25">
      <c r="A205" s="56" t="str">
        <f>Indicators!A205</f>
        <v>District1043</v>
      </c>
      <c r="B205" s="56" t="str">
        <f>Indicators!B205</f>
        <v>School 6</v>
      </c>
      <c r="C205" s="57" t="str">
        <f>Indicators!D205</f>
        <v>Yes</v>
      </c>
      <c r="D205" s="64">
        <f>IF(AK205="Y", IF(Parameters!B$5="Percentile", Identification!AJ205,Identification!AI205), "")</f>
        <v>47.077662099999998</v>
      </c>
      <c r="E205" s="64" t="str">
        <f>IF(AN205="Y", IF(Parameters!B$6="Percentile", AM205, AL205), "")</f>
        <v/>
      </c>
      <c r="F205" s="57" t="str">
        <f t="shared" si="96"/>
        <v>Y</v>
      </c>
      <c r="G205" s="64" t="str">
        <f>IF(AND(F205="Y", AS205="Y"), IF(Parameters!B$7="Percentile", AR205,AQ205), "")</f>
        <v/>
      </c>
      <c r="H205" s="57" t="str">
        <f t="shared" si="97"/>
        <v>N</v>
      </c>
      <c r="I205" s="64" t="str">
        <f>IF(AND(H205="Y", AW205="Y"), IF(Parameters!B$7="Percentile", AV205,AU205), "")</f>
        <v/>
      </c>
      <c r="J205" s="65" t="str">
        <f t="shared" si="98"/>
        <v/>
      </c>
      <c r="K205" s="57" t="str">
        <f t="shared" si="99"/>
        <v>No</v>
      </c>
      <c r="L205" s="87">
        <f t="shared" si="100"/>
        <v>4</v>
      </c>
      <c r="M205" s="57" t="str">
        <f>Identification!BI205</f>
        <v>Y</v>
      </c>
      <c r="N205" s="87" t="str">
        <f t="shared" si="101"/>
        <v/>
      </c>
      <c r="O205" s="88" t="str">
        <f t="shared" si="102"/>
        <v>N</v>
      </c>
      <c r="P205" s="57" t="str">
        <f t="shared" si="103"/>
        <v/>
      </c>
      <c r="Q205" s="57" t="str">
        <f t="shared" si="104"/>
        <v/>
      </c>
      <c r="R205" s="57" t="str">
        <f t="shared" si="105"/>
        <v>No</v>
      </c>
      <c r="S205" s="57">
        <f t="shared" si="106"/>
        <v>2</v>
      </c>
      <c r="T205" s="57" t="str">
        <f t="shared" si="107"/>
        <v>Y</v>
      </c>
      <c r="U205" s="57" t="str">
        <f t="shared" si="108"/>
        <v/>
      </c>
      <c r="V205" s="88" t="str">
        <f t="shared" si="109"/>
        <v>N</v>
      </c>
      <c r="W205" s="57" t="str">
        <f t="shared" si="110"/>
        <v/>
      </c>
      <c r="X205" s="91" t="str">
        <f t="shared" si="111"/>
        <v/>
      </c>
      <c r="Y205" s="58" t="str">
        <f t="shared" si="112"/>
        <v>No</v>
      </c>
      <c r="AA205" s="29" t="str">
        <f t="shared" si="113"/>
        <v>No</v>
      </c>
      <c r="AB205" s="29" t="str">
        <f t="shared" si="114"/>
        <v>No</v>
      </c>
      <c r="AC205" s="29" t="str">
        <f t="shared" si="115"/>
        <v>No</v>
      </c>
      <c r="AE205" s="29" t="str">
        <f t="shared" si="116"/>
        <v/>
      </c>
      <c r="AF205" s="29" t="str">
        <f t="shared" si="117"/>
        <v/>
      </c>
      <c r="AG205" s="29" t="str">
        <f t="shared" si="118"/>
        <v/>
      </c>
      <c r="AI205" s="33">
        <f>IF(C205="Yes",IF(Indicators!E205&lt;&gt;"", Indicators!E205,""),"")</f>
        <v>47.077662099999998</v>
      </c>
      <c r="AJ205" s="33">
        <f t="shared" si="119"/>
        <v>57.099999999999994</v>
      </c>
      <c r="AK205" s="62" t="str">
        <f>IF(Parameters!B$5="Percentile", IF(AJ205&lt;Parameters!C$5, "Y", "N"), IF(AI205&lt;Parameters!C$5, "Y", "N"))</f>
        <v>Y</v>
      </c>
      <c r="AL205" s="33" t="str">
        <f>IF(C205="Yes", IF(Indicators!W205&lt;&gt;"", Indicators!W205, ""),"")</f>
        <v/>
      </c>
      <c r="AM205" s="33" t="str">
        <f t="shared" si="120"/>
        <v/>
      </c>
      <c r="AN205" s="33" t="str">
        <f>IF(AL205&lt;&gt;"", IF(Parameters!B$6="Percentile", IF(AM205&lt;Parameters!C$6, "Y", "N"), IF(AL205&lt;Parameters!C$6, "Y", "N")),"")</f>
        <v/>
      </c>
      <c r="AO205" s="47" t="str">
        <f t="shared" si="121"/>
        <v>Y</v>
      </c>
      <c r="AQ205" s="33">
        <f>IF(C205="Yes", IF(Indicators!N205&lt;&gt;"", Indicators!N205,""),"")</f>
        <v>121.5071507</v>
      </c>
      <c r="AR205" s="33">
        <f t="shared" si="122"/>
        <v>75.3</v>
      </c>
      <c r="AS205" s="48" t="str">
        <f>IF(Parameters!B$7="Percentile", IF(AR205&lt;Parameters!C$7, "Y", "N"), IF(AQ205&lt;Parameters!C$7, "Y", "N"))</f>
        <v>N</v>
      </c>
      <c r="AU205" s="33">
        <f>IF(C205="Yes", IF(Indicators!X205&lt;&gt;"", Indicators!X205,""),"")</f>
        <v>14.3</v>
      </c>
      <c r="AV205" s="33">
        <f t="shared" si="123"/>
        <v>49.7</v>
      </c>
      <c r="AW205" s="48" t="str">
        <f>IF(Parameters!B$8="Percentile", IF(AV205&lt;Parameters!C$8, "Y", "N"), IF(AU205&gt;Parameters!C$8, "Y", "N"))</f>
        <v>N</v>
      </c>
      <c r="AY205" s="71" t="str">
        <f>IF(Indicators!F205&lt;&gt;"", IF(Indicators!F205&lt;Parameters!F$5, "Y", "N"), "")</f>
        <v>Y</v>
      </c>
      <c r="AZ205" s="71" t="str">
        <f>IF(Indicators!G205&lt;&gt;"", IF(Indicators!G205&lt;Parameters!G$5, "Y", "N"), "")</f>
        <v>Y</v>
      </c>
      <c r="BA205" s="71" t="str">
        <f>IF(Indicators!H205&lt;&gt;"", IF(Indicators!H205&lt;Parameters!H$5, "Y", "N"), "")</f>
        <v/>
      </c>
      <c r="BB205" s="71" t="str">
        <f>IF(Indicators!I205&lt;&gt;"", IF(Indicators!I205&lt;Parameters!I$5, "Y", "N"), "")</f>
        <v/>
      </c>
      <c r="BC205" s="71" t="str">
        <f>IF(Indicators!J205&lt;&gt;"", IF(Indicators!J205&lt;Parameters!J$5, "Y", "N"), "")</f>
        <v>N</v>
      </c>
      <c r="BD205" s="71" t="str">
        <f>IF(Indicators!K205&lt;&gt;"", IF(Indicators!K205&lt;Parameters!K$5, "Y", "N"), "")</f>
        <v>N</v>
      </c>
      <c r="BE205" s="71" t="str">
        <f>IF(Indicators!L205&lt;&gt;"", IF(Indicators!L205&lt;Parameters!L$5, "Y", "N"), "")</f>
        <v>Y</v>
      </c>
      <c r="BF205" s="71" t="str">
        <f>IF(Indicators!M205&lt;&gt;"", IF(Indicators!M205&lt;Parameters!M$5, "Y", "N"), "")</f>
        <v>Y</v>
      </c>
      <c r="BG205" s="29" t="str">
        <f>IF(Indicators!Q205&lt;&gt;"", IF(Indicators!Q205&lt;Parameters!H$6, "Y", "N"), "")</f>
        <v/>
      </c>
      <c r="BH205" s="29">
        <f t="shared" si="124"/>
        <v>4</v>
      </c>
      <c r="BI205" s="47" t="str">
        <f>IF(K205="No",IF(BH205&gt;=Parameters!C$12, "Y", "N"), "")</f>
        <v>Y</v>
      </c>
      <c r="BK205" s="78">
        <f>IF(AND($BI205="Y", Indicators!O205&lt;&gt;""), _xlfn.PERCENTRANK.EXC(Indicators!O$2:O$210, Indicators!O205)*100, "")</f>
        <v>66.600000000000009</v>
      </c>
      <c r="BL205" s="78">
        <f>IF(AND($BI205="Y", Indicators!P205&lt;&gt;""), _xlfn.PERCENTRANK.EXC(Indicators!P$2:P$210, Indicators!P205)*100, "")</f>
        <v>31.5</v>
      </c>
      <c r="BM205" s="78" t="str">
        <f>IF(AND($BI205="Y", Indicators!Q205&lt;&gt;""), _xlfn.PERCENTRANK.EXC(Indicators!Q$2:Q$210, Indicators!Q205)*100, "")</f>
        <v/>
      </c>
      <c r="BN205" s="78" t="str">
        <f>IF(AND($BI205="Y", Indicators!R205&lt;&gt;""), _xlfn.PERCENTRANK.EXC(Indicators!R$2:R$210, Indicators!R205)*100, "")</f>
        <v/>
      </c>
      <c r="BO205" s="78">
        <f>IF(AND($BI205="Y", Indicators!S205&lt;&gt;""), _xlfn.PERCENTRANK.EXC(Indicators!S$2:S$210, Indicators!S205)*100, "")</f>
        <v>83.3</v>
      </c>
      <c r="BP205" s="78">
        <f>IF(AND($BI205="Y", Indicators!T205&lt;&gt;""), _xlfn.PERCENTRANK.EXC(Indicators!T$2:T$210, Indicators!T205)*100, "")</f>
        <v>92.300000000000011</v>
      </c>
      <c r="BQ205" s="78" t="str">
        <f>IF(AND($BI205="Y", Indicators!U205&lt;&gt;""), _xlfn.PERCENTRANK.EXC(Indicators!U$2:U$210, Indicators!U205)*100, "")</f>
        <v/>
      </c>
      <c r="BR205" s="78">
        <f>IF(AND($BI205="Y", Indicators!V205&lt;&gt;""), _xlfn.PERCENTRANK.EXC(Indicators!V$2:V$210, Indicators!V205)*100, "")</f>
        <v>70.099999999999994</v>
      </c>
      <c r="BS205" s="81">
        <f t="shared" si="125"/>
        <v>0</v>
      </c>
      <c r="BT205" s="84" t="str">
        <f>IF(BI205="Y", IF(BS205&gt;=Parameters!C$13, "Y", "N"), "")</f>
        <v>N</v>
      </c>
      <c r="BU205" s="29"/>
      <c r="BV205" s="33" t="str">
        <f>IF(BT205="Y", Indicators!X205, "")</f>
        <v/>
      </c>
      <c r="BW205" s="47" t="str">
        <f>IF(BV205&lt;&gt;"", IF(BV205&gt;Parameters!C$14,"Y", "N"), "")</f>
        <v/>
      </c>
      <c r="BY205" s="72" t="str">
        <f>IF(Indicators!F205&lt;&gt;"", IF(Indicators!F205&lt;Parameters!F$18, "Y", "N"), "")</f>
        <v>N</v>
      </c>
      <c r="BZ205" s="72" t="str">
        <f>IF(Indicators!G205&lt;&gt;"", IF(Indicators!G205&lt;Parameters!G$18, "Y", "N"), "")</f>
        <v>Y</v>
      </c>
      <c r="CA205" s="72" t="str">
        <f>IF(Indicators!H205&lt;&gt;"", IF(Indicators!H205&lt;Parameters!H$18, "Y", "N"), "")</f>
        <v/>
      </c>
      <c r="CB205" s="72" t="str">
        <f>IF(Indicators!I205&lt;&gt;"", IF(Indicators!I205&lt;Parameters!I$18, "Y", "N"), "")</f>
        <v/>
      </c>
      <c r="CC205" s="72" t="str">
        <f>IF(Indicators!J205&lt;&gt;"", IF(Indicators!J205&lt;Parameters!J$18, "Y", "N"), "")</f>
        <v>N</v>
      </c>
      <c r="CD205" s="72" t="str">
        <f>IF(Indicators!K205&lt;&gt;"", IF(Indicators!K205&lt;Parameters!K$18, "Y", "N"), "")</f>
        <v>N</v>
      </c>
      <c r="CE205" s="72" t="str">
        <f>IF(Indicators!L205&lt;&gt;"", IF(Indicators!L205&lt;Parameters!L$18, "Y", "N"), "")</f>
        <v>Y</v>
      </c>
      <c r="CF205" s="72" t="str">
        <f>IF(Indicators!M205&lt;&gt;"", IF(Indicators!M205&lt;Parameters!M$18, "Y", "N"), "")</f>
        <v>N</v>
      </c>
      <c r="CG205" s="29" t="str">
        <f>IF(Indicators!Q205&lt;&gt;"", IF(Indicators!Q205&lt;Parameters!H$19, "Y", "N"), "")</f>
        <v/>
      </c>
      <c r="CH205" s="29">
        <f t="shared" si="126"/>
        <v>2</v>
      </c>
      <c r="CI205" s="47" t="str">
        <f>IF(AND(K205="No",R205="No"),IF(CH205&gt;=Parameters!C$18, "Y", "N"), "")</f>
        <v>Y</v>
      </c>
      <c r="CJ205" s="29"/>
      <c r="CK205" s="29" t="str">
        <f>IF(AND($CI205="Y", Indicators!O205&lt;&gt;""), IF(Indicators!O205&lt;Parameters!F$20, "Y", "N"),"")</f>
        <v>N</v>
      </c>
      <c r="CL205" s="29" t="str">
        <f>IF(AND($CI205="Y", Indicators!P205&lt;&gt;""), IF(Indicators!P205&lt;Parameters!G$20, "Y", "N"),"")</f>
        <v>Y</v>
      </c>
      <c r="CM205" s="29" t="str">
        <f>IF(AND($CI205="Y", Indicators!Q205&lt;&gt;""), IF(Indicators!Q205&lt;Parameters!H$20, "Y", "N"),"")</f>
        <v/>
      </c>
      <c r="CN205" s="29" t="str">
        <f>IF(AND($CI205="Y", Indicators!R205&lt;&gt;""), IF(Indicators!R205&lt;Parameters!I$20, "Y", "N"),"")</f>
        <v/>
      </c>
      <c r="CO205" s="29" t="str">
        <f>IF(AND($CI205="Y", Indicators!S205&lt;&gt;""), IF(Indicators!S205&lt;Parameters!J$20, "Y", "N"),"")</f>
        <v>N</v>
      </c>
      <c r="CP205" s="29" t="str">
        <f>IF(AND($CI205="Y", Indicators!T205&lt;&gt;""), IF(Indicators!T205&lt;Parameters!K$20, "Y", "N"),"")</f>
        <v>N</v>
      </c>
      <c r="CQ205" s="29" t="str">
        <f>IF(AND($CI205="Y", Indicators!U205&lt;&gt;""), IF(Indicators!U205&lt;Parameters!L$20, "Y", "N"),"")</f>
        <v/>
      </c>
      <c r="CR205" s="29" t="str">
        <f>IF(AND($CI205="Y", Indicators!V205&lt;&gt;""), IF(Indicators!V205&lt;Parameters!M$20, "Y", "N"),"")</f>
        <v>N</v>
      </c>
      <c r="CS205" s="81">
        <f t="shared" si="127"/>
        <v>1</v>
      </c>
      <c r="CT205" s="84" t="str">
        <f>IF(CI205="Y", IF(CS205&gt;=Parameters!C$19, "Y", "N"), "")</f>
        <v>N</v>
      </c>
      <c r="CU205" s="29" t="str">
        <f>IF($H205="Yes",#REF!, "")</f>
        <v/>
      </c>
      <c r="CV205" s="78" t="str">
        <f>IF(CT205="Y", Indicators!X205, "")</f>
        <v/>
      </c>
      <c r="CW205" s="34" t="str">
        <f>IF(CV205&lt;&gt;"",IF(CV205&gt;Parameters!C224,"Y","N"), "")</f>
        <v/>
      </c>
      <c r="CY205" s="33" t="str">
        <f>IF($K205="Yes", IF(Indicators!F205&lt;&gt;"", Indicators!F205, ""), "")</f>
        <v/>
      </c>
      <c r="CZ205" s="33" t="str">
        <f>IF($K205="Yes", IF(Indicators!G205&lt;&gt;"", Indicators!G205, ""), "")</f>
        <v/>
      </c>
      <c r="DA205" s="33" t="str">
        <f>IF($K205="Yes", IF(Indicators!H205&lt;&gt;"", Indicators!H205, ""), "")</f>
        <v/>
      </c>
      <c r="DB205" s="33" t="str">
        <f>IF($K205="Yes", IF(Indicators!I205&lt;&gt;"", Indicators!I205, ""), "")</f>
        <v/>
      </c>
      <c r="DC205" s="33" t="str">
        <f>IF($K205="Yes", IF(Indicators!J205&lt;&gt;"", Indicators!J205, ""), "")</f>
        <v/>
      </c>
      <c r="DD205" s="33" t="str">
        <f>IF($K205="Yes", IF(Indicators!K205&lt;&gt;"", Indicators!K205, ""), "")</f>
        <v/>
      </c>
      <c r="DE205" s="33" t="str">
        <f>IF($K205="Yes", IF(Indicators!L205&lt;&gt;"", Indicators!L205, ""), "")</f>
        <v/>
      </c>
      <c r="DF205" s="33" t="str">
        <f>IF($K205="Yes", IF(Indicators!M205&lt;&gt;"", Indicators!M205, ""), "")</f>
        <v/>
      </c>
      <c r="DH205" s="33" t="str">
        <f>IF($K205="Yes", IF(Indicators!W205&lt;&gt;"", Indicators!W205, ""), "")</f>
        <v/>
      </c>
      <c r="DJ205" s="33" t="str">
        <f>IF($K205="Yes", IF(Indicators!O205&lt;&gt;"", Indicators!O205, ""), "")</f>
        <v/>
      </c>
      <c r="DK205" s="33" t="str">
        <f>IF($K205="Yes", IF(Indicators!P205&lt;&gt;"", Indicators!P205, ""), "")</f>
        <v/>
      </c>
      <c r="DL205" s="33" t="str">
        <f>IF($K205="Yes", IF(Indicators!Q205&lt;&gt;"", Indicators!Q205, ""), "")</f>
        <v/>
      </c>
      <c r="DM205" s="33" t="str">
        <f>IF($K205="Yes", IF(Indicators!R205&lt;&gt;"", Indicators!R205, ""), "")</f>
        <v/>
      </c>
      <c r="DN205" s="33" t="str">
        <f>IF($K205="Yes", IF(Indicators!S205&lt;&gt;"", Indicators!S205, ""), "")</f>
        <v/>
      </c>
      <c r="DO205" s="33" t="str">
        <f>IF($K205="Yes", IF(Indicators!T205&lt;&gt;"", Indicators!T205, ""), "")</f>
        <v/>
      </c>
      <c r="DP205" s="33" t="str">
        <f>IF($K205="Yes", IF(Indicators!U205&lt;&gt;"", Indicators!U205, ""), "")</f>
        <v/>
      </c>
      <c r="DQ205" s="33" t="str">
        <f>IF($K205="Yes", IF(Indicators!V205&lt;&gt;"", Indicators!V205, ""), "")</f>
        <v/>
      </c>
      <c r="DS205" s="29" t="str">
        <f>IF($K205="Yes", IF(Indicators!X205&lt;&gt;"", Indicators!X205, ""), "")</f>
        <v/>
      </c>
    </row>
    <row r="206" spans="1:123" x14ac:dyDescent="0.25">
      <c r="A206" s="56" t="str">
        <f>Indicators!A206</f>
        <v>District1044</v>
      </c>
      <c r="B206" s="56" t="str">
        <f>Indicators!B206</f>
        <v>School 1</v>
      </c>
      <c r="C206" s="57" t="str">
        <f>Indicators!D206</f>
        <v>Yes</v>
      </c>
      <c r="D206" s="64" t="str">
        <f>IF(AK206="Y", IF(Parameters!B$5="Percentile", Identification!AJ206,Identification!AI206), "")</f>
        <v/>
      </c>
      <c r="E206" s="64" t="str">
        <f>IF(AN206="Y", IF(Parameters!B$6="Percentile", AM206, AL206), "")</f>
        <v/>
      </c>
      <c r="F206" s="57" t="str">
        <f t="shared" si="96"/>
        <v>N</v>
      </c>
      <c r="G206" s="64" t="str">
        <f>IF(AND(F206="Y", AS206="Y"), IF(Parameters!B$7="Percentile", AR206,AQ206), "")</f>
        <v/>
      </c>
      <c r="H206" s="57" t="str">
        <f t="shared" si="97"/>
        <v/>
      </c>
      <c r="I206" s="64" t="str">
        <f>IF(AND(H206="Y", AW206="Y"), IF(Parameters!B$7="Percentile", AV206,AU206), "")</f>
        <v/>
      </c>
      <c r="J206" s="65" t="str">
        <f t="shared" si="98"/>
        <v/>
      </c>
      <c r="K206" s="57" t="str">
        <f t="shared" si="99"/>
        <v>No</v>
      </c>
      <c r="L206" s="87" t="str">
        <f t="shared" si="100"/>
        <v/>
      </c>
      <c r="M206" s="57" t="str">
        <f>Identification!BI206</f>
        <v>N</v>
      </c>
      <c r="N206" s="87" t="str">
        <f t="shared" si="101"/>
        <v/>
      </c>
      <c r="O206" s="88" t="str">
        <f t="shared" si="102"/>
        <v/>
      </c>
      <c r="P206" s="57" t="str">
        <f t="shared" si="103"/>
        <v/>
      </c>
      <c r="Q206" s="57" t="str">
        <f t="shared" si="104"/>
        <v/>
      </c>
      <c r="R206" s="57" t="str">
        <f t="shared" si="105"/>
        <v>No</v>
      </c>
      <c r="S206" s="57" t="str">
        <f t="shared" si="106"/>
        <v/>
      </c>
      <c r="T206" s="57" t="str">
        <f t="shared" si="107"/>
        <v>N</v>
      </c>
      <c r="U206" s="57" t="str">
        <f t="shared" si="108"/>
        <v/>
      </c>
      <c r="V206" s="88" t="str">
        <f t="shared" si="109"/>
        <v/>
      </c>
      <c r="W206" s="57" t="str">
        <f t="shared" si="110"/>
        <v/>
      </c>
      <c r="X206" s="91" t="str">
        <f t="shared" si="111"/>
        <v/>
      </c>
      <c r="Y206" s="58" t="str">
        <f t="shared" si="112"/>
        <v>No</v>
      </c>
      <c r="AA206" s="29" t="str">
        <f t="shared" si="113"/>
        <v>No</v>
      </c>
      <c r="AB206" s="29" t="str">
        <f t="shared" si="114"/>
        <v>No</v>
      </c>
      <c r="AC206" s="29" t="str">
        <f t="shared" si="115"/>
        <v>No</v>
      </c>
      <c r="AE206" s="29" t="str">
        <f t="shared" si="116"/>
        <v/>
      </c>
      <c r="AF206" s="29" t="str">
        <f t="shared" si="117"/>
        <v/>
      </c>
      <c r="AG206" s="29" t="str">
        <f t="shared" si="118"/>
        <v/>
      </c>
      <c r="AI206" s="33">
        <f>IF(C206="Yes",IF(Indicators!E206&lt;&gt;"", Indicators!E206,""),"")</f>
        <v>53.409090900000002</v>
      </c>
      <c r="AJ206" s="33">
        <f t="shared" si="119"/>
        <v>74.099999999999994</v>
      </c>
      <c r="AK206" s="62" t="str">
        <f>IF(Parameters!B$5="Percentile", IF(AJ206&lt;Parameters!C$5, "Y", "N"), IF(AI206&lt;Parameters!C$5, "Y", "N"))</f>
        <v>N</v>
      </c>
      <c r="AL206" s="33" t="str">
        <f>IF(C206="Yes", IF(Indicators!W206&lt;&gt;"", Indicators!W206, ""),"")</f>
        <v/>
      </c>
      <c r="AM206" s="33" t="str">
        <f t="shared" si="120"/>
        <v/>
      </c>
      <c r="AN206" s="33" t="str">
        <f>IF(AL206&lt;&gt;"", IF(Parameters!B$6="Percentile", IF(AM206&lt;Parameters!C$6, "Y", "N"), IF(AL206&lt;Parameters!C$6, "Y", "N")),"")</f>
        <v/>
      </c>
      <c r="AO206" s="47" t="str">
        <f t="shared" si="121"/>
        <v>N</v>
      </c>
      <c r="AQ206" s="33">
        <f>IF(C206="Yes", IF(Indicators!N206&lt;&gt;"", Indicators!N206,""),"")</f>
        <v>116.21621620000001</v>
      </c>
      <c r="AR206" s="33">
        <f t="shared" si="122"/>
        <v>64.3</v>
      </c>
      <c r="AS206" s="48" t="str">
        <f>IF(Parameters!B$7="Percentile", IF(AR206&lt;Parameters!C$7, "Y", "N"), IF(AQ206&lt;Parameters!C$7, "Y", "N"))</f>
        <v>N</v>
      </c>
      <c r="AU206" s="33">
        <f>IF(C206="Yes", IF(Indicators!X206&lt;&gt;"", Indicators!X206,""),"")</f>
        <v>16.36</v>
      </c>
      <c r="AV206" s="33">
        <f t="shared" si="123"/>
        <v>37</v>
      </c>
      <c r="AW206" s="48" t="str">
        <f>IF(Parameters!B$8="Percentile", IF(AV206&lt;Parameters!C$8, "Y", "N"), IF(AU206&gt;Parameters!C$8, "Y", "N"))</f>
        <v>N</v>
      </c>
      <c r="AY206" s="71" t="str">
        <f>IF(Indicators!F206&lt;&gt;"", IF(Indicators!F206&lt;Parameters!F$5, "Y", "N"), "")</f>
        <v>N</v>
      </c>
      <c r="AZ206" s="71" t="str">
        <f>IF(Indicators!G206&lt;&gt;"", IF(Indicators!G206&lt;Parameters!G$5, "Y", "N"), "")</f>
        <v>Y</v>
      </c>
      <c r="BA206" s="71" t="str">
        <f>IF(Indicators!H206&lt;&gt;"", IF(Indicators!H206&lt;Parameters!H$5, "Y", "N"), "")</f>
        <v/>
      </c>
      <c r="BB206" s="71" t="str">
        <f>IF(Indicators!I206&lt;&gt;"", IF(Indicators!I206&lt;Parameters!I$5, "Y", "N"), "")</f>
        <v/>
      </c>
      <c r="BC206" s="71" t="str">
        <f>IF(Indicators!J206&lt;&gt;"", IF(Indicators!J206&lt;Parameters!J$5, "Y", "N"), "")</f>
        <v/>
      </c>
      <c r="BD206" s="71" t="str">
        <f>IF(Indicators!K206&lt;&gt;"", IF(Indicators!K206&lt;Parameters!K$5, "Y", "N"), "")</f>
        <v/>
      </c>
      <c r="BE206" s="71" t="str">
        <f>IF(Indicators!L206&lt;&gt;"", IF(Indicators!L206&lt;Parameters!L$5, "Y", "N"), "")</f>
        <v/>
      </c>
      <c r="BF206" s="71" t="str">
        <f>IF(Indicators!M206&lt;&gt;"", IF(Indicators!M206&lt;Parameters!M$5, "Y", "N"), "")</f>
        <v>N</v>
      </c>
      <c r="BG206" s="29" t="str">
        <f>IF(Indicators!Q206&lt;&gt;"", IF(Indicators!Q206&lt;Parameters!H$6, "Y", "N"), "")</f>
        <v/>
      </c>
      <c r="BH206" s="29">
        <f t="shared" si="124"/>
        <v>1</v>
      </c>
      <c r="BI206" s="47" t="str">
        <f>IF(K206="No",IF(BH206&gt;=Parameters!C$12, "Y", "N"), "")</f>
        <v>N</v>
      </c>
      <c r="BK206" s="78" t="str">
        <f>IF(AND($BI206="Y", Indicators!O206&lt;&gt;""), _xlfn.PERCENTRANK.EXC(Indicators!O$2:O$210, Indicators!O206)*100, "")</f>
        <v/>
      </c>
      <c r="BL206" s="78" t="str">
        <f>IF(AND($BI206="Y", Indicators!P206&lt;&gt;""), _xlfn.PERCENTRANK.EXC(Indicators!P$2:P$210, Indicators!P206)*100, "")</f>
        <v/>
      </c>
      <c r="BM206" s="78" t="str">
        <f>IF(AND($BI206="Y", Indicators!Q206&lt;&gt;""), _xlfn.PERCENTRANK.EXC(Indicators!Q$2:Q$210, Indicators!Q206)*100, "")</f>
        <v/>
      </c>
      <c r="BN206" s="78" t="str">
        <f>IF(AND($BI206="Y", Indicators!R206&lt;&gt;""), _xlfn.PERCENTRANK.EXC(Indicators!R$2:R$210, Indicators!R206)*100, "")</f>
        <v/>
      </c>
      <c r="BO206" s="78" t="str">
        <f>IF(AND($BI206="Y", Indicators!S206&lt;&gt;""), _xlfn.PERCENTRANK.EXC(Indicators!S$2:S$210, Indicators!S206)*100, "")</f>
        <v/>
      </c>
      <c r="BP206" s="78" t="str">
        <f>IF(AND($BI206="Y", Indicators!T206&lt;&gt;""), _xlfn.PERCENTRANK.EXC(Indicators!T$2:T$210, Indicators!T206)*100, "")</f>
        <v/>
      </c>
      <c r="BQ206" s="78" t="str">
        <f>IF(AND($BI206="Y", Indicators!U206&lt;&gt;""), _xlfn.PERCENTRANK.EXC(Indicators!U$2:U$210, Indicators!U206)*100, "")</f>
        <v/>
      </c>
      <c r="BR206" s="78" t="str">
        <f>IF(AND($BI206="Y", Indicators!V206&lt;&gt;""), _xlfn.PERCENTRANK.EXC(Indicators!V$2:V$210, Indicators!V206)*100, "")</f>
        <v/>
      </c>
      <c r="BS206" s="81" t="str">
        <f t="shared" si="125"/>
        <v/>
      </c>
      <c r="BT206" s="84" t="str">
        <f>IF(BI206="Y", IF(BS206&gt;=Parameters!C$13, "Y", "N"), "")</f>
        <v/>
      </c>
      <c r="BU206" s="29"/>
      <c r="BV206" s="33" t="str">
        <f>IF(BT206="Y", Indicators!X206, "")</f>
        <v/>
      </c>
      <c r="BW206" s="47" t="str">
        <f>IF(BV206&lt;&gt;"", IF(BV206&gt;Parameters!C$14,"Y", "N"), "")</f>
        <v/>
      </c>
      <c r="BY206" s="72" t="str">
        <f>IF(Indicators!F206&lt;&gt;"", IF(Indicators!F206&lt;Parameters!F$18, "Y", "N"), "")</f>
        <v>N</v>
      </c>
      <c r="BZ206" s="72" t="str">
        <f>IF(Indicators!G206&lt;&gt;"", IF(Indicators!G206&lt;Parameters!G$18, "Y", "N"), "")</f>
        <v>Y</v>
      </c>
      <c r="CA206" s="72" t="str">
        <f>IF(Indicators!H206&lt;&gt;"", IF(Indicators!H206&lt;Parameters!H$18, "Y", "N"), "")</f>
        <v/>
      </c>
      <c r="CB206" s="72" t="str">
        <f>IF(Indicators!I206&lt;&gt;"", IF(Indicators!I206&lt;Parameters!I$18, "Y", "N"), "")</f>
        <v/>
      </c>
      <c r="CC206" s="72" t="str">
        <f>IF(Indicators!J206&lt;&gt;"", IF(Indicators!J206&lt;Parameters!J$18, "Y", "N"), "")</f>
        <v/>
      </c>
      <c r="CD206" s="72" t="str">
        <f>IF(Indicators!K206&lt;&gt;"", IF(Indicators!K206&lt;Parameters!K$18, "Y", "N"), "")</f>
        <v/>
      </c>
      <c r="CE206" s="72" t="str">
        <f>IF(Indicators!L206&lt;&gt;"", IF(Indicators!L206&lt;Parameters!L$18, "Y", "N"), "")</f>
        <v/>
      </c>
      <c r="CF206" s="72" t="str">
        <f>IF(Indicators!M206&lt;&gt;"", IF(Indicators!M206&lt;Parameters!M$18, "Y", "N"), "")</f>
        <v>N</v>
      </c>
      <c r="CG206" s="29" t="str">
        <f>IF(Indicators!Q206&lt;&gt;"", IF(Indicators!Q206&lt;Parameters!H$19, "Y", "N"), "")</f>
        <v/>
      </c>
      <c r="CH206" s="29">
        <f t="shared" si="126"/>
        <v>1</v>
      </c>
      <c r="CI206" s="47" t="str">
        <f>IF(AND(K206="No",R206="No"),IF(CH206&gt;=Parameters!C$18, "Y", "N"), "")</f>
        <v>N</v>
      </c>
      <c r="CJ206" s="29"/>
      <c r="CK206" s="29" t="str">
        <f>IF(AND($CI206="Y", Indicators!O206&lt;&gt;""), IF(Indicators!O206&lt;Parameters!F$20, "Y", "N"),"")</f>
        <v/>
      </c>
      <c r="CL206" s="29" t="str">
        <f>IF(AND($CI206="Y", Indicators!P206&lt;&gt;""), IF(Indicators!P206&lt;Parameters!G$20, "Y", "N"),"")</f>
        <v/>
      </c>
      <c r="CM206" s="29" t="str">
        <f>IF(AND($CI206="Y", Indicators!Q206&lt;&gt;""), IF(Indicators!Q206&lt;Parameters!H$20, "Y", "N"),"")</f>
        <v/>
      </c>
      <c r="CN206" s="29" t="str">
        <f>IF(AND($CI206="Y", Indicators!R206&lt;&gt;""), IF(Indicators!R206&lt;Parameters!I$20, "Y", "N"),"")</f>
        <v/>
      </c>
      <c r="CO206" s="29" t="str">
        <f>IF(AND($CI206="Y", Indicators!S206&lt;&gt;""), IF(Indicators!S206&lt;Parameters!J$20, "Y", "N"),"")</f>
        <v/>
      </c>
      <c r="CP206" s="29" t="str">
        <f>IF(AND($CI206="Y", Indicators!T206&lt;&gt;""), IF(Indicators!T206&lt;Parameters!K$20, "Y", "N"),"")</f>
        <v/>
      </c>
      <c r="CQ206" s="29" t="str">
        <f>IF(AND($CI206="Y", Indicators!U206&lt;&gt;""), IF(Indicators!U206&lt;Parameters!L$20, "Y", "N"),"")</f>
        <v/>
      </c>
      <c r="CR206" s="29" t="str">
        <f>IF(AND($CI206="Y", Indicators!V206&lt;&gt;""), IF(Indicators!V206&lt;Parameters!M$20, "Y", "N"),"")</f>
        <v/>
      </c>
      <c r="CS206" s="81" t="str">
        <f t="shared" si="127"/>
        <v/>
      </c>
      <c r="CT206" s="84" t="str">
        <f>IF(CI206="Y", IF(CS206&gt;=Parameters!C$19, "Y", "N"), "")</f>
        <v/>
      </c>
      <c r="CU206" s="29" t="str">
        <f>IF($H206="Yes",#REF!, "")</f>
        <v/>
      </c>
      <c r="CV206" s="78" t="str">
        <f>IF(CT206="Y", Indicators!X206, "")</f>
        <v/>
      </c>
      <c r="CW206" s="34" t="str">
        <f>IF(CV206&lt;&gt;"",IF(CV206&gt;Parameters!C225,"Y","N"), "")</f>
        <v/>
      </c>
      <c r="CY206" s="33" t="str">
        <f>IF($K206="Yes", IF(Indicators!F206&lt;&gt;"", Indicators!F206, ""), "")</f>
        <v/>
      </c>
      <c r="CZ206" s="33" t="str">
        <f>IF($K206="Yes", IF(Indicators!G206&lt;&gt;"", Indicators!G206, ""), "")</f>
        <v/>
      </c>
      <c r="DA206" s="33" t="str">
        <f>IF($K206="Yes", IF(Indicators!H206&lt;&gt;"", Indicators!H206, ""), "")</f>
        <v/>
      </c>
      <c r="DB206" s="33" t="str">
        <f>IF($K206="Yes", IF(Indicators!I206&lt;&gt;"", Indicators!I206, ""), "")</f>
        <v/>
      </c>
      <c r="DC206" s="33" t="str">
        <f>IF($K206="Yes", IF(Indicators!J206&lt;&gt;"", Indicators!J206, ""), "")</f>
        <v/>
      </c>
      <c r="DD206" s="33" t="str">
        <f>IF($K206="Yes", IF(Indicators!K206&lt;&gt;"", Indicators!K206, ""), "")</f>
        <v/>
      </c>
      <c r="DE206" s="33" t="str">
        <f>IF($K206="Yes", IF(Indicators!L206&lt;&gt;"", Indicators!L206, ""), "")</f>
        <v/>
      </c>
      <c r="DF206" s="33" t="str">
        <f>IF($K206="Yes", IF(Indicators!M206&lt;&gt;"", Indicators!M206, ""), "")</f>
        <v/>
      </c>
      <c r="DH206" s="33" t="str">
        <f>IF($K206="Yes", IF(Indicators!W206&lt;&gt;"", Indicators!W206, ""), "")</f>
        <v/>
      </c>
      <c r="DJ206" s="33" t="str">
        <f>IF($K206="Yes", IF(Indicators!O206&lt;&gt;"", Indicators!O206, ""), "")</f>
        <v/>
      </c>
      <c r="DK206" s="33" t="str">
        <f>IF($K206="Yes", IF(Indicators!P206&lt;&gt;"", Indicators!P206, ""), "")</f>
        <v/>
      </c>
      <c r="DL206" s="33" t="str">
        <f>IF($K206="Yes", IF(Indicators!Q206&lt;&gt;"", Indicators!Q206, ""), "")</f>
        <v/>
      </c>
      <c r="DM206" s="33" t="str">
        <f>IF($K206="Yes", IF(Indicators!R206&lt;&gt;"", Indicators!R206, ""), "")</f>
        <v/>
      </c>
      <c r="DN206" s="33" t="str">
        <f>IF($K206="Yes", IF(Indicators!S206&lt;&gt;"", Indicators!S206, ""), "")</f>
        <v/>
      </c>
      <c r="DO206" s="33" t="str">
        <f>IF($K206="Yes", IF(Indicators!T206&lt;&gt;"", Indicators!T206, ""), "")</f>
        <v/>
      </c>
      <c r="DP206" s="33" t="str">
        <f>IF($K206="Yes", IF(Indicators!U206&lt;&gt;"", Indicators!U206, ""), "")</f>
        <v/>
      </c>
      <c r="DQ206" s="33" t="str">
        <f>IF($K206="Yes", IF(Indicators!V206&lt;&gt;"", Indicators!V206, ""), "")</f>
        <v/>
      </c>
      <c r="DS206" s="29" t="str">
        <f>IF($K206="Yes", IF(Indicators!X206&lt;&gt;"", Indicators!X206, ""), "")</f>
        <v/>
      </c>
    </row>
    <row r="207" spans="1:123" x14ac:dyDescent="0.25">
      <c r="A207" s="56" t="str">
        <f>Indicators!A207</f>
        <v>District1044</v>
      </c>
      <c r="B207" s="56" t="str">
        <f>Indicators!B207</f>
        <v>School 2</v>
      </c>
      <c r="C207" s="57" t="str">
        <f>Indicators!D207</f>
        <v>No</v>
      </c>
      <c r="D207" s="64" t="str">
        <f>IF(AK207="Y", IF(Parameters!B$5="Percentile", Identification!AJ207,Identification!AI207), "")</f>
        <v/>
      </c>
      <c r="E207" s="64" t="str">
        <f>IF(AN207="Y", IF(Parameters!B$6="Percentile", AM207, AL207), "")</f>
        <v/>
      </c>
      <c r="F207" s="57" t="str">
        <f t="shared" si="96"/>
        <v/>
      </c>
      <c r="G207" s="64" t="str">
        <f>IF(AND(F207="Y", AS207="Y"), IF(Parameters!B$7="Percentile", AR207,AQ207), "")</f>
        <v/>
      </c>
      <c r="H207" s="57" t="str">
        <f t="shared" si="97"/>
        <v/>
      </c>
      <c r="I207" s="64" t="str">
        <f>IF(AND(H207="Y", AW207="Y"), IF(Parameters!B$7="Percentile", AV207,AU207), "")</f>
        <v/>
      </c>
      <c r="J207" s="65" t="str">
        <f t="shared" si="98"/>
        <v/>
      </c>
      <c r="K207" s="57" t="str">
        <f t="shared" si="99"/>
        <v>No</v>
      </c>
      <c r="L207" s="87">
        <f t="shared" si="100"/>
        <v>5</v>
      </c>
      <c r="M207" s="57" t="str">
        <f>Identification!BI207</f>
        <v>Y</v>
      </c>
      <c r="N207" s="87" t="str">
        <f t="shared" si="101"/>
        <v/>
      </c>
      <c r="O207" s="88" t="str">
        <f t="shared" si="102"/>
        <v>N</v>
      </c>
      <c r="P207" s="57" t="str">
        <f t="shared" si="103"/>
        <v/>
      </c>
      <c r="Q207" s="57" t="str">
        <f t="shared" si="104"/>
        <v/>
      </c>
      <c r="R207" s="57" t="str">
        <f t="shared" si="105"/>
        <v>No</v>
      </c>
      <c r="S207" s="57" t="str">
        <f t="shared" si="106"/>
        <v/>
      </c>
      <c r="T207" s="57" t="str">
        <f t="shared" si="107"/>
        <v>N</v>
      </c>
      <c r="U207" s="57" t="str">
        <f t="shared" si="108"/>
        <v/>
      </c>
      <c r="V207" s="88" t="str">
        <f t="shared" si="109"/>
        <v/>
      </c>
      <c r="W207" s="57" t="str">
        <f t="shared" si="110"/>
        <v/>
      </c>
      <c r="X207" s="91" t="str">
        <f t="shared" si="111"/>
        <v/>
      </c>
      <c r="Y207" s="58" t="str">
        <f t="shared" si="112"/>
        <v>No</v>
      </c>
      <c r="AA207" s="29" t="str">
        <f t="shared" si="113"/>
        <v/>
      </c>
      <c r="AB207" s="29" t="str">
        <f t="shared" si="114"/>
        <v/>
      </c>
      <c r="AC207" s="29" t="str">
        <f t="shared" si="115"/>
        <v/>
      </c>
      <c r="AE207" s="29" t="str">
        <f t="shared" si="116"/>
        <v>No</v>
      </c>
      <c r="AF207" s="29" t="str">
        <f t="shared" si="117"/>
        <v>No</v>
      </c>
      <c r="AG207" s="29" t="str">
        <f t="shared" si="118"/>
        <v>No</v>
      </c>
      <c r="AI207" s="33" t="str">
        <f>IF(C207="Yes",IF(Indicators!E207&lt;&gt;"", Indicators!E207,""),"")</f>
        <v/>
      </c>
      <c r="AJ207" s="33" t="str">
        <f t="shared" si="119"/>
        <v/>
      </c>
      <c r="AK207" s="62" t="str">
        <f>IF(Parameters!B$5="Percentile", IF(AJ207&lt;Parameters!C$5, "Y", "N"), IF(AI207&lt;Parameters!C$5, "Y", "N"))</f>
        <v>N</v>
      </c>
      <c r="AL207" s="33" t="str">
        <f>IF(C207="Yes", IF(Indicators!W207&lt;&gt;"", Indicators!W207, ""),"")</f>
        <v/>
      </c>
      <c r="AM207" s="33" t="str">
        <f t="shared" si="120"/>
        <v/>
      </c>
      <c r="AN207" s="33" t="str">
        <f>IF(AL207&lt;&gt;"", IF(Parameters!B$6="Percentile", IF(AM207&lt;Parameters!C$6, "Y", "N"), IF(AL207&lt;Parameters!C$6, "Y", "N")),"")</f>
        <v/>
      </c>
      <c r="AO207" s="47" t="str">
        <f t="shared" si="121"/>
        <v>N</v>
      </c>
      <c r="AQ207" s="33" t="str">
        <f>IF(C207="Yes", IF(Indicators!N207&lt;&gt;"", Indicators!N207,""),"")</f>
        <v/>
      </c>
      <c r="AR207" s="33" t="str">
        <f t="shared" si="122"/>
        <v/>
      </c>
      <c r="AS207" s="48" t="str">
        <f>IF(Parameters!B$7="Percentile", IF(AR207&lt;Parameters!C$7, "Y", "N"), IF(AQ207&lt;Parameters!C$7, "Y", "N"))</f>
        <v>N</v>
      </c>
      <c r="AU207" s="33" t="str">
        <f>IF(C207="Yes", IF(Indicators!X207&lt;&gt;"", Indicators!X207,""),"")</f>
        <v/>
      </c>
      <c r="AV207" s="33" t="str">
        <f t="shared" si="123"/>
        <v/>
      </c>
      <c r="AW207" s="48" t="str">
        <f>IF(Parameters!B$8="Percentile", IF(AV207&lt;Parameters!C$8, "Y", "N"), IF(AU207&gt;Parameters!C$8, "Y", "N"))</f>
        <v>N</v>
      </c>
      <c r="AY207" s="71" t="str">
        <f>IF(Indicators!F207&lt;&gt;"", IF(Indicators!F207&lt;Parameters!F$5, "Y", "N"), "")</f>
        <v>Y</v>
      </c>
      <c r="AZ207" s="71" t="str">
        <f>IF(Indicators!G207&lt;&gt;"", IF(Indicators!G207&lt;Parameters!G$5, "Y", "N"), "")</f>
        <v>Y</v>
      </c>
      <c r="BA207" s="71" t="str">
        <f>IF(Indicators!H207&lt;&gt;"", IF(Indicators!H207&lt;Parameters!H$5, "Y", "N"), "")</f>
        <v/>
      </c>
      <c r="BB207" s="71" t="str">
        <f>IF(Indicators!I207&lt;&gt;"", IF(Indicators!I207&lt;Parameters!I$5, "Y", "N"), "")</f>
        <v/>
      </c>
      <c r="BC207" s="71" t="str">
        <f>IF(Indicators!J207&lt;&gt;"", IF(Indicators!J207&lt;Parameters!J$5, "Y", "N"), "")</f>
        <v>Y</v>
      </c>
      <c r="BD207" s="71" t="str">
        <f>IF(Indicators!K207&lt;&gt;"", IF(Indicators!K207&lt;Parameters!K$5, "Y", "N"), "")</f>
        <v/>
      </c>
      <c r="BE207" s="71" t="str">
        <f>IF(Indicators!L207&lt;&gt;"", IF(Indicators!L207&lt;Parameters!L$5, "Y", "N"), "")</f>
        <v>Y</v>
      </c>
      <c r="BF207" s="71" t="str">
        <f>IF(Indicators!M207&lt;&gt;"", IF(Indicators!M207&lt;Parameters!M$5, "Y", "N"), "")</f>
        <v>Y</v>
      </c>
      <c r="BG207" s="29" t="str">
        <f>IF(Indicators!Q207&lt;&gt;"", IF(Indicators!Q207&lt;Parameters!H$6, "Y", "N"), "")</f>
        <v/>
      </c>
      <c r="BH207" s="29">
        <f t="shared" si="124"/>
        <v>5</v>
      </c>
      <c r="BI207" s="47" t="str">
        <f>IF(K207="No",IF(BH207&gt;=Parameters!C$12, "Y", "N"), "")</f>
        <v>Y</v>
      </c>
      <c r="BK207" s="78">
        <f>IF(AND($BI207="Y", Indicators!O207&lt;&gt;""), _xlfn.PERCENTRANK.EXC(Indicators!O$2:O$210, Indicators!O207)*100, "")</f>
        <v>34.300000000000004</v>
      </c>
      <c r="BL207" s="78">
        <f>IF(AND($BI207="Y", Indicators!P207&lt;&gt;""), _xlfn.PERCENTRANK.EXC(Indicators!P$2:P$210, Indicators!P207)*100, "")</f>
        <v>48.3</v>
      </c>
      <c r="BM207" s="78" t="str">
        <f>IF(AND($BI207="Y", Indicators!Q207&lt;&gt;""), _xlfn.PERCENTRANK.EXC(Indicators!Q$2:Q$210, Indicators!Q207)*100, "")</f>
        <v/>
      </c>
      <c r="BN207" s="78" t="str">
        <f>IF(AND($BI207="Y", Indicators!R207&lt;&gt;""), _xlfn.PERCENTRANK.EXC(Indicators!R$2:R$210, Indicators!R207)*100, "")</f>
        <v/>
      </c>
      <c r="BO207" s="78" t="str">
        <f>IF(AND($BI207="Y", Indicators!S207&lt;&gt;""), _xlfn.PERCENTRANK.EXC(Indicators!S$2:S$210, Indicators!S207)*100, "")</f>
        <v/>
      </c>
      <c r="BP207" s="78" t="str">
        <f>IF(AND($BI207="Y", Indicators!T207&lt;&gt;""), _xlfn.PERCENTRANK.EXC(Indicators!T$2:T$210, Indicators!T207)*100, "")</f>
        <v/>
      </c>
      <c r="BQ207" s="78" t="str">
        <f>IF(AND($BI207="Y", Indicators!U207&lt;&gt;""), _xlfn.PERCENTRANK.EXC(Indicators!U$2:U$210, Indicators!U207)*100, "")</f>
        <v/>
      </c>
      <c r="BR207" s="78">
        <f>IF(AND($BI207="Y", Indicators!V207&lt;&gt;""), _xlfn.PERCENTRANK.EXC(Indicators!V$2:V$210, Indicators!V207)*100, "")</f>
        <v>80.5</v>
      </c>
      <c r="BS207" s="81">
        <f t="shared" si="125"/>
        <v>0</v>
      </c>
      <c r="BT207" s="84" t="str">
        <f>IF(BI207="Y", IF(BS207&gt;=Parameters!C$13, "Y", "N"), "")</f>
        <v>N</v>
      </c>
      <c r="BU207" s="29"/>
      <c r="BV207" s="33" t="str">
        <f>IF(BT207="Y", Indicators!X207, "")</f>
        <v/>
      </c>
      <c r="BW207" s="47" t="str">
        <f>IF(BV207&lt;&gt;"", IF(BV207&gt;Parameters!C$14,"Y", "N"), "")</f>
        <v/>
      </c>
      <c r="BY207" s="72" t="str">
        <f>IF(Indicators!F207&lt;&gt;"", IF(Indicators!F207&lt;Parameters!F$18, "Y", "N"), "")</f>
        <v>N</v>
      </c>
      <c r="BZ207" s="72" t="str">
        <f>IF(Indicators!G207&lt;&gt;"", IF(Indicators!G207&lt;Parameters!G$18, "Y", "N"), "")</f>
        <v>Y</v>
      </c>
      <c r="CA207" s="72" t="str">
        <f>IF(Indicators!H207&lt;&gt;"", IF(Indicators!H207&lt;Parameters!H$18, "Y", "N"), "")</f>
        <v/>
      </c>
      <c r="CB207" s="72" t="str">
        <f>IF(Indicators!I207&lt;&gt;"", IF(Indicators!I207&lt;Parameters!I$18, "Y", "N"), "")</f>
        <v/>
      </c>
      <c r="CC207" s="72" t="str">
        <f>IF(Indicators!J207&lt;&gt;"", IF(Indicators!J207&lt;Parameters!J$18, "Y", "N"), "")</f>
        <v>N</v>
      </c>
      <c r="CD207" s="72" t="str">
        <f>IF(Indicators!K207&lt;&gt;"", IF(Indicators!K207&lt;Parameters!K$18, "Y", "N"), "")</f>
        <v/>
      </c>
      <c r="CE207" s="72" t="str">
        <f>IF(Indicators!L207&lt;&gt;"", IF(Indicators!L207&lt;Parameters!L$18, "Y", "N"), "")</f>
        <v>N</v>
      </c>
      <c r="CF207" s="72" t="str">
        <f>IF(Indicators!M207&lt;&gt;"", IF(Indicators!M207&lt;Parameters!M$18, "Y", "N"), "")</f>
        <v>N</v>
      </c>
      <c r="CG207" s="29" t="str">
        <f>IF(Indicators!Q207&lt;&gt;"", IF(Indicators!Q207&lt;Parameters!H$19, "Y", "N"), "")</f>
        <v/>
      </c>
      <c r="CH207" s="29">
        <f t="shared" si="126"/>
        <v>1</v>
      </c>
      <c r="CI207" s="47" t="str">
        <f>IF(AND(K207="No",R207="No"),IF(CH207&gt;=Parameters!C$18, "Y", "N"), "")</f>
        <v>N</v>
      </c>
      <c r="CJ207" s="29"/>
      <c r="CK207" s="29" t="str">
        <f>IF(AND($CI207="Y", Indicators!O207&lt;&gt;""), IF(Indicators!O207&lt;Parameters!F$20, "Y", "N"),"")</f>
        <v/>
      </c>
      <c r="CL207" s="29" t="str">
        <f>IF(AND($CI207="Y", Indicators!P207&lt;&gt;""), IF(Indicators!P207&lt;Parameters!G$20, "Y", "N"),"")</f>
        <v/>
      </c>
      <c r="CM207" s="29" t="str">
        <f>IF(AND($CI207="Y", Indicators!Q207&lt;&gt;""), IF(Indicators!Q207&lt;Parameters!H$20, "Y", "N"),"")</f>
        <v/>
      </c>
      <c r="CN207" s="29" t="str">
        <f>IF(AND($CI207="Y", Indicators!R207&lt;&gt;""), IF(Indicators!R207&lt;Parameters!I$20, "Y", "N"),"")</f>
        <v/>
      </c>
      <c r="CO207" s="29" t="str">
        <f>IF(AND($CI207="Y", Indicators!S207&lt;&gt;""), IF(Indicators!S207&lt;Parameters!J$20, "Y", "N"),"")</f>
        <v/>
      </c>
      <c r="CP207" s="29" t="str">
        <f>IF(AND($CI207="Y", Indicators!T207&lt;&gt;""), IF(Indicators!T207&lt;Parameters!K$20, "Y", "N"),"")</f>
        <v/>
      </c>
      <c r="CQ207" s="29" t="str">
        <f>IF(AND($CI207="Y", Indicators!U207&lt;&gt;""), IF(Indicators!U207&lt;Parameters!L$20, "Y", "N"),"")</f>
        <v/>
      </c>
      <c r="CR207" s="29" t="str">
        <f>IF(AND($CI207="Y", Indicators!V207&lt;&gt;""), IF(Indicators!V207&lt;Parameters!M$20, "Y", "N"),"")</f>
        <v/>
      </c>
      <c r="CS207" s="81" t="str">
        <f t="shared" si="127"/>
        <v/>
      </c>
      <c r="CT207" s="84" t="str">
        <f>IF(CI207="Y", IF(CS207&gt;=Parameters!C$19, "Y", "N"), "")</f>
        <v/>
      </c>
      <c r="CU207" s="29" t="str">
        <f>IF($H207="Yes",#REF!, "")</f>
        <v/>
      </c>
      <c r="CV207" s="78" t="str">
        <f>IF(CT207="Y", Indicators!X207, "")</f>
        <v/>
      </c>
      <c r="CW207" s="34" t="str">
        <f>IF(CV207&lt;&gt;"",IF(CV207&gt;Parameters!C226,"Y","N"), "")</f>
        <v/>
      </c>
      <c r="CY207" s="33" t="str">
        <f>IF($K207="Yes", IF(Indicators!F207&lt;&gt;"", Indicators!F207, ""), "")</f>
        <v/>
      </c>
      <c r="CZ207" s="33" t="str">
        <f>IF($K207="Yes", IF(Indicators!G207&lt;&gt;"", Indicators!G207, ""), "")</f>
        <v/>
      </c>
      <c r="DA207" s="33" t="str">
        <f>IF($K207="Yes", IF(Indicators!H207&lt;&gt;"", Indicators!H207, ""), "")</f>
        <v/>
      </c>
      <c r="DB207" s="33" t="str">
        <f>IF($K207="Yes", IF(Indicators!I207&lt;&gt;"", Indicators!I207, ""), "")</f>
        <v/>
      </c>
      <c r="DC207" s="33" t="str">
        <f>IF($K207="Yes", IF(Indicators!J207&lt;&gt;"", Indicators!J207, ""), "")</f>
        <v/>
      </c>
      <c r="DD207" s="33" t="str">
        <f>IF($K207="Yes", IF(Indicators!K207&lt;&gt;"", Indicators!K207, ""), "")</f>
        <v/>
      </c>
      <c r="DE207" s="33" t="str">
        <f>IF($K207="Yes", IF(Indicators!L207&lt;&gt;"", Indicators!L207, ""), "")</f>
        <v/>
      </c>
      <c r="DF207" s="33" t="str">
        <f>IF($K207="Yes", IF(Indicators!M207&lt;&gt;"", Indicators!M207, ""), "")</f>
        <v/>
      </c>
      <c r="DH207" s="33" t="str">
        <f>IF($K207="Yes", IF(Indicators!W207&lt;&gt;"", Indicators!W207, ""), "")</f>
        <v/>
      </c>
      <c r="DJ207" s="33" t="str">
        <f>IF($K207="Yes", IF(Indicators!O207&lt;&gt;"", Indicators!O207, ""), "")</f>
        <v/>
      </c>
      <c r="DK207" s="33" t="str">
        <f>IF($K207="Yes", IF(Indicators!P207&lt;&gt;"", Indicators!P207, ""), "")</f>
        <v/>
      </c>
      <c r="DL207" s="33" t="str">
        <f>IF($K207="Yes", IF(Indicators!Q207&lt;&gt;"", Indicators!Q207, ""), "")</f>
        <v/>
      </c>
      <c r="DM207" s="33" t="str">
        <f>IF($K207="Yes", IF(Indicators!R207&lt;&gt;"", Indicators!R207, ""), "")</f>
        <v/>
      </c>
      <c r="DN207" s="33" t="str">
        <f>IF($K207="Yes", IF(Indicators!S207&lt;&gt;"", Indicators!S207, ""), "")</f>
        <v/>
      </c>
      <c r="DO207" s="33" t="str">
        <f>IF($K207="Yes", IF(Indicators!T207&lt;&gt;"", Indicators!T207, ""), "")</f>
        <v/>
      </c>
      <c r="DP207" s="33" t="str">
        <f>IF($K207="Yes", IF(Indicators!U207&lt;&gt;"", Indicators!U207, ""), "")</f>
        <v/>
      </c>
      <c r="DQ207" s="33" t="str">
        <f>IF($K207="Yes", IF(Indicators!V207&lt;&gt;"", Indicators!V207, ""), "")</f>
        <v/>
      </c>
      <c r="DS207" s="29" t="str">
        <f>IF($K207="Yes", IF(Indicators!X207&lt;&gt;"", Indicators!X207, ""), "")</f>
        <v/>
      </c>
    </row>
    <row r="208" spans="1:123" x14ac:dyDescent="0.25">
      <c r="A208" s="56" t="str">
        <f>Indicators!A208</f>
        <v>District1044</v>
      </c>
      <c r="B208" s="56" t="str">
        <f>Indicators!B208</f>
        <v>School 3</v>
      </c>
      <c r="C208" s="57" t="str">
        <f>Indicators!D208</f>
        <v>Yes</v>
      </c>
      <c r="D208" s="64">
        <f>IF(AK208="Y", IF(Parameters!B$5="Percentile", Identification!AJ208,Identification!AI208), "")</f>
        <v>37.790697700000003</v>
      </c>
      <c r="E208" s="64" t="str">
        <f>IF(AN208="Y", IF(Parameters!B$6="Percentile", AM208, AL208), "")</f>
        <v/>
      </c>
      <c r="F208" s="57" t="str">
        <f t="shared" si="96"/>
        <v>Y</v>
      </c>
      <c r="G208" s="64">
        <f>IF(AND(F208="Y", AS208="Y"), IF(Parameters!B$7="Percentile", AR208,AQ208), "")</f>
        <v>9.5</v>
      </c>
      <c r="H208" s="57" t="str">
        <f t="shared" si="97"/>
        <v>Y</v>
      </c>
      <c r="I208" s="64" t="str">
        <f>IF(AND(H208="Y", AW208="Y"), IF(Parameters!B$7="Percentile", AV208,AU208), "")</f>
        <v/>
      </c>
      <c r="J208" s="65" t="str">
        <f t="shared" si="98"/>
        <v>N</v>
      </c>
      <c r="K208" s="57" t="str">
        <f t="shared" si="99"/>
        <v>No</v>
      </c>
      <c r="L208" s="87">
        <f t="shared" si="100"/>
        <v>3</v>
      </c>
      <c r="M208" s="57" t="str">
        <f>Identification!BI208</f>
        <v>Y</v>
      </c>
      <c r="N208" s="87">
        <f t="shared" si="101"/>
        <v>3</v>
      </c>
      <c r="O208" s="88" t="str">
        <f t="shared" si="102"/>
        <v>Y</v>
      </c>
      <c r="P208" s="57" t="str">
        <f t="shared" si="103"/>
        <v/>
      </c>
      <c r="Q208" s="57" t="str">
        <f t="shared" si="104"/>
        <v>N</v>
      </c>
      <c r="R208" s="57" t="str">
        <f t="shared" si="105"/>
        <v>No</v>
      </c>
      <c r="S208" s="57">
        <f t="shared" si="106"/>
        <v>2</v>
      </c>
      <c r="T208" s="57" t="str">
        <f t="shared" si="107"/>
        <v>Y</v>
      </c>
      <c r="U208" s="57">
        <f t="shared" si="108"/>
        <v>3</v>
      </c>
      <c r="V208" s="88" t="str">
        <f t="shared" si="109"/>
        <v>Y</v>
      </c>
      <c r="W208" s="57">
        <f t="shared" si="110"/>
        <v>8.0299999999999994</v>
      </c>
      <c r="X208" s="91" t="str">
        <f t="shared" si="111"/>
        <v>Y</v>
      </c>
      <c r="Y208" s="58" t="str">
        <f t="shared" si="112"/>
        <v>Yes</v>
      </c>
      <c r="AA208" s="29" t="str">
        <f t="shared" si="113"/>
        <v>No</v>
      </c>
      <c r="AB208" s="29" t="str">
        <f t="shared" si="114"/>
        <v>No</v>
      </c>
      <c r="AC208" s="29" t="str">
        <f t="shared" si="115"/>
        <v>Yes</v>
      </c>
      <c r="AE208" s="29" t="str">
        <f t="shared" si="116"/>
        <v/>
      </c>
      <c r="AF208" s="29" t="str">
        <f t="shared" si="117"/>
        <v/>
      </c>
      <c r="AG208" s="29" t="str">
        <f t="shared" si="118"/>
        <v/>
      </c>
      <c r="AI208" s="33">
        <f>IF(C208="Yes",IF(Indicators!E208&lt;&gt;"", Indicators!E208,""),"")</f>
        <v>37.790697700000003</v>
      </c>
      <c r="AJ208" s="33">
        <f t="shared" si="119"/>
        <v>29.9</v>
      </c>
      <c r="AK208" s="62" t="str">
        <f>IF(Parameters!B$5="Percentile", IF(AJ208&lt;Parameters!C$5, "Y", "N"), IF(AI208&lt;Parameters!C$5, "Y", "N"))</f>
        <v>Y</v>
      </c>
      <c r="AL208" s="33" t="str">
        <f>IF(C208="Yes", IF(Indicators!W208&lt;&gt;"", Indicators!W208, ""),"")</f>
        <v/>
      </c>
      <c r="AM208" s="33" t="str">
        <f t="shared" si="120"/>
        <v/>
      </c>
      <c r="AN208" s="33" t="str">
        <f>IF(AL208&lt;&gt;"", IF(Parameters!B$6="Percentile", IF(AM208&lt;Parameters!C$6, "Y", "N"), IF(AL208&lt;Parameters!C$6, "Y", "N")),"")</f>
        <v/>
      </c>
      <c r="AO208" s="47" t="str">
        <f t="shared" si="121"/>
        <v>Y</v>
      </c>
      <c r="AQ208" s="33">
        <f>IF(C208="Yes", IF(Indicators!N208&lt;&gt;"", Indicators!N208,""),"")</f>
        <v>90.671641800000003</v>
      </c>
      <c r="AR208" s="33">
        <f t="shared" si="122"/>
        <v>9.5</v>
      </c>
      <c r="AS208" s="48" t="str">
        <f>IF(Parameters!B$7="Percentile", IF(AR208&lt;Parameters!C$7, "Y", "N"), IF(AQ208&lt;Parameters!C$7, "Y", "N"))</f>
        <v>Y</v>
      </c>
      <c r="AU208" s="33">
        <f>IF(C208="Yes", IF(Indicators!X208&lt;&gt;"", Indicators!X208,""),"")</f>
        <v>8.0299999999999994</v>
      </c>
      <c r="AV208" s="33">
        <f t="shared" si="123"/>
        <v>88.6</v>
      </c>
      <c r="AW208" s="48" t="str">
        <f>IF(Parameters!B$8="Percentile", IF(AV208&lt;Parameters!C$8, "Y", "N"), IF(AU208&gt;Parameters!C$8, "Y", "N"))</f>
        <v>N</v>
      </c>
      <c r="AY208" s="71" t="str">
        <f>IF(Indicators!F208&lt;&gt;"", IF(Indicators!F208&lt;Parameters!F$5, "Y", "N"), "")</f>
        <v>Y</v>
      </c>
      <c r="AZ208" s="71" t="str">
        <f>IF(Indicators!G208&lt;&gt;"", IF(Indicators!G208&lt;Parameters!G$5, "Y", "N"), "")</f>
        <v>Y</v>
      </c>
      <c r="BA208" s="71" t="str">
        <f>IF(Indicators!H208&lt;&gt;"", IF(Indicators!H208&lt;Parameters!H$5, "Y", "N"), "")</f>
        <v/>
      </c>
      <c r="BB208" s="71" t="str">
        <f>IF(Indicators!I208&lt;&gt;"", IF(Indicators!I208&lt;Parameters!I$5, "Y", "N"), "")</f>
        <v/>
      </c>
      <c r="BC208" s="71" t="str">
        <f>IF(Indicators!J208&lt;&gt;"", IF(Indicators!J208&lt;Parameters!J$5, "Y", "N"), "")</f>
        <v/>
      </c>
      <c r="BD208" s="71" t="str">
        <f>IF(Indicators!K208&lt;&gt;"", IF(Indicators!K208&lt;Parameters!K$5, "Y", "N"), "")</f>
        <v/>
      </c>
      <c r="BE208" s="71" t="str">
        <f>IF(Indicators!L208&lt;&gt;"", IF(Indicators!L208&lt;Parameters!L$5, "Y", "N"), "")</f>
        <v/>
      </c>
      <c r="BF208" s="71" t="str">
        <f>IF(Indicators!M208&lt;&gt;"", IF(Indicators!M208&lt;Parameters!M$5, "Y", "N"), "")</f>
        <v>Y</v>
      </c>
      <c r="BG208" s="29" t="str">
        <f>IF(Indicators!Q208&lt;&gt;"", IF(Indicators!Q208&lt;Parameters!H$6, "Y", "N"), "")</f>
        <v/>
      </c>
      <c r="BH208" s="29">
        <f t="shared" si="124"/>
        <v>3</v>
      </c>
      <c r="BI208" s="47" t="str">
        <f>IF(K208="No",IF(BH208&gt;=Parameters!C$12, "Y", "N"), "")</f>
        <v>Y</v>
      </c>
      <c r="BK208" s="78">
        <f>IF(AND($BI208="Y", Indicators!O208&lt;&gt;""), _xlfn.PERCENTRANK.EXC(Indicators!O$2:O$210, Indicators!O208)*100, "")</f>
        <v>5.2</v>
      </c>
      <c r="BL208" s="78">
        <f>IF(AND($BI208="Y", Indicators!P208&lt;&gt;""), _xlfn.PERCENTRANK.EXC(Indicators!P$2:P$210, Indicators!P208)*100, "")</f>
        <v>4</v>
      </c>
      <c r="BM208" s="78" t="str">
        <f>IF(AND($BI208="Y", Indicators!Q208&lt;&gt;""), _xlfn.PERCENTRANK.EXC(Indicators!Q$2:Q$210, Indicators!Q208)*100, "")</f>
        <v/>
      </c>
      <c r="BN208" s="78" t="str">
        <f>IF(AND($BI208="Y", Indicators!R208&lt;&gt;""), _xlfn.PERCENTRANK.EXC(Indicators!R$2:R$210, Indicators!R208)*100, "")</f>
        <v/>
      </c>
      <c r="BO208" s="78" t="str">
        <f>IF(AND($BI208="Y", Indicators!S208&lt;&gt;""), _xlfn.PERCENTRANK.EXC(Indicators!S$2:S$210, Indicators!S208)*100, "")</f>
        <v/>
      </c>
      <c r="BP208" s="78" t="str">
        <f>IF(AND($BI208="Y", Indicators!T208&lt;&gt;""), _xlfn.PERCENTRANK.EXC(Indicators!T$2:T$210, Indicators!T208)*100, "")</f>
        <v/>
      </c>
      <c r="BQ208" s="78" t="str">
        <f>IF(AND($BI208="Y", Indicators!U208&lt;&gt;""), _xlfn.PERCENTRANK.EXC(Indicators!U$2:U$210, Indicators!U208)*100, "")</f>
        <v/>
      </c>
      <c r="BR208" s="78">
        <f>IF(AND($BI208="Y", Indicators!V208&lt;&gt;""), _xlfn.PERCENTRANK.EXC(Indicators!V$2:V$210, Indicators!V208)*100, "")</f>
        <v>5.8999999999999995</v>
      </c>
      <c r="BS208" s="81">
        <f t="shared" si="125"/>
        <v>3</v>
      </c>
      <c r="BT208" s="84" t="str">
        <f>IF(BI208="Y", IF(BS208&gt;=Parameters!C$13, "Y", "N"), "")</f>
        <v>Y</v>
      </c>
      <c r="BU208" s="29"/>
      <c r="BV208" s="33">
        <f>IF(BT208="Y", Indicators!X208, "")</f>
        <v>8.0299999999999994</v>
      </c>
      <c r="BW208" s="47" t="str">
        <f>IF(BV208&lt;&gt;"", IF(BV208&gt;Parameters!C$14,"Y", "N"), "")</f>
        <v>N</v>
      </c>
      <c r="BY208" s="72" t="str">
        <f>IF(Indicators!F208&lt;&gt;"", IF(Indicators!F208&lt;Parameters!F$18, "Y", "N"), "")</f>
        <v>N</v>
      </c>
      <c r="BZ208" s="72" t="str">
        <f>IF(Indicators!G208&lt;&gt;"", IF(Indicators!G208&lt;Parameters!G$18, "Y", "N"), "")</f>
        <v>Y</v>
      </c>
      <c r="CA208" s="72" t="str">
        <f>IF(Indicators!H208&lt;&gt;"", IF(Indicators!H208&lt;Parameters!H$18, "Y", "N"), "")</f>
        <v/>
      </c>
      <c r="CB208" s="72" t="str">
        <f>IF(Indicators!I208&lt;&gt;"", IF(Indicators!I208&lt;Parameters!I$18, "Y", "N"), "")</f>
        <v/>
      </c>
      <c r="CC208" s="72" t="str">
        <f>IF(Indicators!J208&lt;&gt;"", IF(Indicators!J208&lt;Parameters!J$18, "Y", "N"), "")</f>
        <v/>
      </c>
      <c r="CD208" s="72" t="str">
        <f>IF(Indicators!K208&lt;&gt;"", IF(Indicators!K208&lt;Parameters!K$18, "Y", "N"), "")</f>
        <v/>
      </c>
      <c r="CE208" s="72" t="str">
        <f>IF(Indicators!L208&lt;&gt;"", IF(Indicators!L208&lt;Parameters!L$18, "Y", "N"), "")</f>
        <v/>
      </c>
      <c r="CF208" s="72" t="str">
        <f>IF(Indicators!M208&lt;&gt;"", IF(Indicators!M208&lt;Parameters!M$18, "Y", "N"), "")</f>
        <v>Y</v>
      </c>
      <c r="CG208" s="29" t="str">
        <f>IF(Indicators!Q208&lt;&gt;"", IF(Indicators!Q208&lt;Parameters!H$19, "Y", "N"), "")</f>
        <v/>
      </c>
      <c r="CH208" s="29">
        <f t="shared" si="126"/>
        <v>2</v>
      </c>
      <c r="CI208" s="47" t="str">
        <f>IF(AND(K208="No",R208="No"),IF(CH208&gt;=Parameters!C$18, "Y", "N"), "")</f>
        <v>Y</v>
      </c>
      <c r="CJ208" s="29"/>
      <c r="CK208" s="29" t="str">
        <f>IF(AND($CI208="Y", Indicators!O208&lt;&gt;""), IF(Indicators!O208&lt;Parameters!F$20, "Y", "N"),"")</f>
        <v>Y</v>
      </c>
      <c r="CL208" s="29" t="str">
        <f>IF(AND($CI208="Y", Indicators!P208&lt;&gt;""), IF(Indicators!P208&lt;Parameters!G$20, "Y", "N"),"")</f>
        <v>Y</v>
      </c>
      <c r="CM208" s="29" t="str">
        <f>IF(AND($CI208="Y", Indicators!Q208&lt;&gt;""), IF(Indicators!Q208&lt;Parameters!H$20, "Y", "N"),"")</f>
        <v/>
      </c>
      <c r="CN208" s="29" t="str">
        <f>IF(AND($CI208="Y", Indicators!R208&lt;&gt;""), IF(Indicators!R208&lt;Parameters!I$20, "Y", "N"),"")</f>
        <v/>
      </c>
      <c r="CO208" s="29" t="str">
        <f>IF(AND($CI208="Y", Indicators!S208&lt;&gt;""), IF(Indicators!S208&lt;Parameters!J$20, "Y", "N"),"")</f>
        <v/>
      </c>
      <c r="CP208" s="29" t="str">
        <f>IF(AND($CI208="Y", Indicators!T208&lt;&gt;""), IF(Indicators!T208&lt;Parameters!K$20, "Y", "N"),"")</f>
        <v/>
      </c>
      <c r="CQ208" s="29" t="str">
        <f>IF(AND($CI208="Y", Indicators!U208&lt;&gt;""), IF(Indicators!U208&lt;Parameters!L$20, "Y", "N"),"")</f>
        <v/>
      </c>
      <c r="CR208" s="29" t="str">
        <f>IF(AND($CI208="Y", Indicators!V208&lt;&gt;""), IF(Indicators!V208&lt;Parameters!M$20, "Y", "N"),"")</f>
        <v>Y</v>
      </c>
      <c r="CS208" s="81">
        <f t="shared" si="127"/>
        <v>3</v>
      </c>
      <c r="CT208" s="84" t="str">
        <f>IF(CI208="Y", IF(CS208&gt;=Parameters!C$19, "Y", "N"), "")</f>
        <v>Y</v>
      </c>
      <c r="CU208" s="29" t="str">
        <f>IF($H208="Yes",#REF!, "")</f>
        <v/>
      </c>
      <c r="CV208" s="78">
        <f>IF(CT208="Y", Indicators!X208, "")</f>
        <v>8.0299999999999994</v>
      </c>
      <c r="CW208" s="34" t="str">
        <f>IF(CV208&lt;&gt;"",IF(CV208&gt;Parameters!C227,"Y","N"), "")</f>
        <v>Y</v>
      </c>
      <c r="CY208" s="33" t="str">
        <f>IF($K208="Yes", IF(Indicators!F208&lt;&gt;"", Indicators!F208, ""), "")</f>
        <v/>
      </c>
      <c r="CZ208" s="33" t="str">
        <f>IF($K208="Yes", IF(Indicators!G208&lt;&gt;"", Indicators!G208, ""), "")</f>
        <v/>
      </c>
      <c r="DA208" s="33" t="str">
        <f>IF($K208="Yes", IF(Indicators!H208&lt;&gt;"", Indicators!H208, ""), "")</f>
        <v/>
      </c>
      <c r="DB208" s="33" t="str">
        <f>IF($K208="Yes", IF(Indicators!I208&lt;&gt;"", Indicators!I208, ""), "")</f>
        <v/>
      </c>
      <c r="DC208" s="33" t="str">
        <f>IF($K208="Yes", IF(Indicators!J208&lt;&gt;"", Indicators!J208, ""), "")</f>
        <v/>
      </c>
      <c r="DD208" s="33" t="str">
        <f>IF($K208="Yes", IF(Indicators!K208&lt;&gt;"", Indicators!K208, ""), "")</f>
        <v/>
      </c>
      <c r="DE208" s="33" t="str">
        <f>IF($K208="Yes", IF(Indicators!L208&lt;&gt;"", Indicators!L208, ""), "")</f>
        <v/>
      </c>
      <c r="DF208" s="33" t="str">
        <f>IF($K208="Yes", IF(Indicators!M208&lt;&gt;"", Indicators!M208, ""), "")</f>
        <v/>
      </c>
      <c r="DH208" s="33" t="str">
        <f>IF($K208="Yes", IF(Indicators!W208&lt;&gt;"", Indicators!W208, ""), "")</f>
        <v/>
      </c>
      <c r="DJ208" s="33" t="str">
        <f>IF($K208="Yes", IF(Indicators!O208&lt;&gt;"", Indicators!O208, ""), "")</f>
        <v/>
      </c>
      <c r="DK208" s="33" t="str">
        <f>IF($K208="Yes", IF(Indicators!P208&lt;&gt;"", Indicators!P208, ""), "")</f>
        <v/>
      </c>
      <c r="DL208" s="33" t="str">
        <f>IF($K208="Yes", IF(Indicators!Q208&lt;&gt;"", Indicators!Q208, ""), "")</f>
        <v/>
      </c>
      <c r="DM208" s="33" t="str">
        <f>IF($K208="Yes", IF(Indicators!R208&lt;&gt;"", Indicators!R208, ""), "")</f>
        <v/>
      </c>
      <c r="DN208" s="33" t="str">
        <f>IF($K208="Yes", IF(Indicators!S208&lt;&gt;"", Indicators!S208, ""), "")</f>
        <v/>
      </c>
      <c r="DO208" s="33" t="str">
        <f>IF($K208="Yes", IF(Indicators!T208&lt;&gt;"", Indicators!T208, ""), "")</f>
        <v/>
      </c>
      <c r="DP208" s="33" t="str">
        <f>IF($K208="Yes", IF(Indicators!U208&lt;&gt;"", Indicators!U208, ""), "")</f>
        <v/>
      </c>
      <c r="DQ208" s="33" t="str">
        <f>IF($K208="Yes", IF(Indicators!V208&lt;&gt;"", Indicators!V208, ""), "")</f>
        <v/>
      </c>
      <c r="DS208" s="29" t="str">
        <f>IF($K208="Yes", IF(Indicators!X208&lt;&gt;"", Indicators!X208, ""), "")</f>
        <v/>
      </c>
    </row>
    <row r="209" spans="1:123" x14ac:dyDescent="0.25">
      <c r="A209" s="56" t="str">
        <f>Indicators!A209</f>
        <v>District1044</v>
      </c>
      <c r="B209" s="56" t="str">
        <f>Indicators!B209</f>
        <v>School 4</v>
      </c>
      <c r="C209" s="57" t="str">
        <f>Indicators!D209</f>
        <v>Yes</v>
      </c>
      <c r="D209" s="64" t="str">
        <f>IF(AK209="Y", IF(Parameters!B$5="Percentile", Identification!AJ209,Identification!AI209), "")</f>
        <v/>
      </c>
      <c r="E209" s="64" t="str">
        <f>IF(AN209="Y", IF(Parameters!B$6="Percentile", AM209, AL209), "")</f>
        <v/>
      </c>
      <c r="F209" s="57" t="str">
        <f t="shared" si="96"/>
        <v>N</v>
      </c>
      <c r="G209" s="64" t="str">
        <f>IF(AND(F209="Y", AS209="Y"), IF(Parameters!B$7="Percentile", AR209,AQ209), "")</f>
        <v/>
      </c>
      <c r="H209" s="57" t="str">
        <f t="shared" si="97"/>
        <v/>
      </c>
      <c r="I209" s="64" t="str">
        <f>IF(AND(H209="Y", AW209="Y"), IF(Parameters!B$7="Percentile", AV209,AU209), "")</f>
        <v/>
      </c>
      <c r="J209" s="65" t="str">
        <f t="shared" si="98"/>
        <v/>
      </c>
      <c r="K209" s="57" t="str">
        <f t="shared" si="99"/>
        <v>No</v>
      </c>
      <c r="L209" s="87" t="str">
        <f t="shared" si="100"/>
        <v/>
      </c>
      <c r="M209" s="57" t="str">
        <f>Identification!BI209</f>
        <v>N</v>
      </c>
      <c r="N209" s="87" t="str">
        <f t="shared" si="101"/>
        <v/>
      </c>
      <c r="O209" s="88" t="str">
        <f t="shared" si="102"/>
        <v/>
      </c>
      <c r="P209" s="57" t="str">
        <f t="shared" si="103"/>
        <v/>
      </c>
      <c r="Q209" s="57" t="str">
        <f t="shared" si="104"/>
        <v/>
      </c>
      <c r="R209" s="57" t="str">
        <f t="shared" si="105"/>
        <v>No</v>
      </c>
      <c r="S209" s="57" t="str">
        <f t="shared" si="106"/>
        <v/>
      </c>
      <c r="T209" s="57" t="str">
        <f t="shared" si="107"/>
        <v>N</v>
      </c>
      <c r="U209" s="57" t="str">
        <f t="shared" si="108"/>
        <v/>
      </c>
      <c r="V209" s="88" t="str">
        <f t="shared" si="109"/>
        <v/>
      </c>
      <c r="W209" s="57" t="str">
        <f t="shared" si="110"/>
        <v/>
      </c>
      <c r="X209" s="91" t="str">
        <f t="shared" si="111"/>
        <v/>
      </c>
      <c r="Y209" s="58" t="str">
        <f t="shared" si="112"/>
        <v>No</v>
      </c>
      <c r="AA209" s="29" t="str">
        <f t="shared" si="113"/>
        <v>No</v>
      </c>
      <c r="AB209" s="29" t="str">
        <f t="shared" si="114"/>
        <v>No</v>
      </c>
      <c r="AC209" s="29" t="str">
        <f t="shared" si="115"/>
        <v>No</v>
      </c>
      <c r="AE209" s="29" t="str">
        <f t="shared" si="116"/>
        <v/>
      </c>
      <c r="AF209" s="29" t="str">
        <f t="shared" si="117"/>
        <v/>
      </c>
      <c r="AG209" s="29" t="str">
        <f t="shared" si="118"/>
        <v/>
      </c>
      <c r="AI209" s="33">
        <f>IF(C209="Yes",IF(Indicators!E209&lt;&gt;"", Indicators!E209,""),"")</f>
        <v>54.629629600000001</v>
      </c>
      <c r="AJ209" s="33">
        <f t="shared" si="119"/>
        <v>77.5</v>
      </c>
      <c r="AK209" s="62" t="str">
        <f>IF(Parameters!B$5="Percentile", IF(AJ209&lt;Parameters!C$5, "Y", "N"), IF(AI209&lt;Parameters!C$5, "Y", "N"))</f>
        <v>N</v>
      </c>
      <c r="AL209" s="33" t="str">
        <f>IF(C209="Yes", IF(Indicators!W209&lt;&gt;"", Indicators!W209, ""),"")</f>
        <v/>
      </c>
      <c r="AM209" s="33" t="str">
        <f t="shared" si="120"/>
        <v/>
      </c>
      <c r="AN209" s="33" t="str">
        <f>IF(AL209&lt;&gt;"", IF(Parameters!B$6="Percentile", IF(AM209&lt;Parameters!C$6, "Y", "N"), IF(AL209&lt;Parameters!C$6, "Y", "N")),"")</f>
        <v/>
      </c>
      <c r="AO209" s="47" t="str">
        <f t="shared" si="121"/>
        <v>N</v>
      </c>
      <c r="AQ209" s="33">
        <f>IF(C209="Yes", IF(Indicators!N209&lt;&gt;"", Indicators!N209,""),"")</f>
        <v>122.84946239999999</v>
      </c>
      <c r="AR209" s="33">
        <f t="shared" si="122"/>
        <v>76.7</v>
      </c>
      <c r="AS209" s="48" t="str">
        <f>IF(Parameters!B$7="Percentile", IF(AR209&lt;Parameters!C$7, "Y", "N"), IF(AQ209&lt;Parameters!C$7, "Y", "N"))</f>
        <v>N</v>
      </c>
      <c r="AU209" s="33">
        <f>IF(C209="Yes", IF(Indicators!X209&lt;&gt;"", Indicators!X209,""),"")</f>
        <v>10.85</v>
      </c>
      <c r="AV209" s="33">
        <f t="shared" si="123"/>
        <v>71.900000000000006</v>
      </c>
      <c r="AW209" s="48" t="str">
        <f>IF(Parameters!B$8="Percentile", IF(AV209&lt;Parameters!C$8, "Y", "N"), IF(AU209&gt;Parameters!C$8, "Y", "N"))</f>
        <v>N</v>
      </c>
      <c r="AY209" s="71" t="str">
        <f>IF(Indicators!F209&lt;&gt;"", IF(Indicators!F209&lt;Parameters!F$5, "Y", "N"), "")</f>
        <v>N</v>
      </c>
      <c r="AZ209" s="71" t="str">
        <f>IF(Indicators!G209&lt;&gt;"", IF(Indicators!G209&lt;Parameters!G$5, "Y", "N"), "")</f>
        <v>N</v>
      </c>
      <c r="BA209" s="71" t="str">
        <f>IF(Indicators!H209&lt;&gt;"", IF(Indicators!H209&lt;Parameters!H$5, "Y", "N"), "")</f>
        <v/>
      </c>
      <c r="BB209" s="71" t="str">
        <f>IF(Indicators!I209&lt;&gt;"", IF(Indicators!I209&lt;Parameters!I$5, "Y", "N"), "")</f>
        <v/>
      </c>
      <c r="BC209" s="71" t="str">
        <f>IF(Indicators!J209&lt;&gt;"", IF(Indicators!J209&lt;Parameters!J$5, "Y", "N"), "")</f>
        <v/>
      </c>
      <c r="BD209" s="71" t="str">
        <f>IF(Indicators!K209&lt;&gt;"", IF(Indicators!K209&lt;Parameters!K$5, "Y", "N"), "")</f>
        <v/>
      </c>
      <c r="BE209" s="71" t="str">
        <f>IF(Indicators!L209&lt;&gt;"", IF(Indicators!L209&lt;Parameters!L$5, "Y", "N"), "")</f>
        <v/>
      </c>
      <c r="BF209" s="71" t="str">
        <f>IF(Indicators!M209&lt;&gt;"", IF(Indicators!M209&lt;Parameters!M$5, "Y", "N"), "")</f>
        <v>N</v>
      </c>
      <c r="BG209" s="29" t="str">
        <f>IF(Indicators!Q209&lt;&gt;"", IF(Indicators!Q209&lt;Parameters!H$6, "Y", "N"), "")</f>
        <v/>
      </c>
      <c r="BH209" s="29">
        <f t="shared" si="124"/>
        <v>0</v>
      </c>
      <c r="BI209" s="47" t="str">
        <f>IF(K209="No",IF(BH209&gt;=Parameters!C$12, "Y", "N"), "")</f>
        <v>N</v>
      </c>
      <c r="BK209" s="78" t="str">
        <f>IF(AND($BI209="Y", Indicators!O209&lt;&gt;""), _xlfn.PERCENTRANK.EXC(Indicators!O$2:O$210, Indicators!O209)*100, "")</f>
        <v/>
      </c>
      <c r="BL209" s="78" t="str">
        <f>IF(AND($BI209="Y", Indicators!P209&lt;&gt;""), _xlfn.PERCENTRANK.EXC(Indicators!P$2:P$210, Indicators!P209)*100, "")</f>
        <v/>
      </c>
      <c r="BM209" s="78" t="str">
        <f>IF(AND($BI209="Y", Indicators!Q209&lt;&gt;""), _xlfn.PERCENTRANK.EXC(Indicators!Q$2:Q$210, Indicators!Q209)*100, "")</f>
        <v/>
      </c>
      <c r="BN209" s="78" t="str">
        <f>IF(AND($BI209="Y", Indicators!R209&lt;&gt;""), _xlfn.PERCENTRANK.EXC(Indicators!R$2:R$210, Indicators!R209)*100, "")</f>
        <v/>
      </c>
      <c r="BO209" s="78" t="str">
        <f>IF(AND($BI209="Y", Indicators!S209&lt;&gt;""), _xlfn.PERCENTRANK.EXC(Indicators!S$2:S$210, Indicators!S209)*100, "")</f>
        <v/>
      </c>
      <c r="BP209" s="78" t="str">
        <f>IF(AND($BI209="Y", Indicators!T209&lt;&gt;""), _xlfn.PERCENTRANK.EXC(Indicators!T$2:T$210, Indicators!T209)*100, "")</f>
        <v/>
      </c>
      <c r="BQ209" s="78" t="str">
        <f>IF(AND($BI209="Y", Indicators!U209&lt;&gt;""), _xlfn.PERCENTRANK.EXC(Indicators!U$2:U$210, Indicators!U209)*100, "")</f>
        <v/>
      </c>
      <c r="BR209" s="78" t="str">
        <f>IF(AND($BI209="Y", Indicators!V209&lt;&gt;""), _xlfn.PERCENTRANK.EXC(Indicators!V$2:V$210, Indicators!V209)*100, "")</f>
        <v/>
      </c>
      <c r="BS209" s="81" t="str">
        <f t="shared" si="125"/>
        <v/>
      </c>
      <c r="BT209" s="84" t="str">
        <f>IF(BI209="Y", IF(BS209&gt;=Parameters!C$13, "Y", "N"), "")</f>
        <v/>
      </c>
      <c r="BU209" s="29"/>
      <c r="BV209" s="33" t="str">
        <f>IF(BT209="Y", Indicators!X209, "")</f>
        <v/>
      </c>
      <c r="BW209" s="47" t="str">
        <f>IF(BV209&lt;&gt;"", IF(BV209&gt;Parameters!C$14,"Y", "N"), "")</f>
        <v/>
      </c>
      <c r="BY209" s="72" t="str">
        <f>IF(Indicators!F209&lt;&gt;"", IF(Indicators!F209&lt;Parameters!F$18, "Y", "N"), "")</f>
        <v>N</v>
      </c>
      <c r="BZ209" s="72" t="str">
        <f>IF(Indicators!G209&lt;&gt;"", IF(Indicators!G209&lt;Parameters!G$18, "Y", "N"), "")</f>
        <v>N</v>
      </c>
      <c r="CA209" s="72" t="str">
        <f>IF(Indicators!H209&lt;&gt;"", IF(Indicators!H209&lt;Parameters!H$18, "Y", "N"), "")</f>
        <v/>
      </c>
      <c r="CB209" s="72" t="str">
        <f>IF(Indicators!I209&lt;&gt;"", IF(Indicators!I209&lt;Parameters!I$18, "Y", "N"), "")</f>
        <v/>
      </c>
      <c r="CC209" s="72" t="str">
        <f>IF(Indicators!J209&lt;&gt;"", IF(Indicators!J209&lt;Parameters!J$18, "Y", "N"), "")</f>
        <v/>
      </c>
      <c r="CD209" s="72" t="str">
        <f>IF(Indicators!K209&lt;&gt;"", IF(Indicators!K209&lt;Parameters!K$18, "Y", "N"), "")</f>
        <v/>
      </c>
      <c r="CE209" s="72" t="str">
        <f>IF(Indicators!L209&lt;&gt;"", IF(Indicators!L209&lt;Parameters!L$18, "Y", "N"), "")</f>
        <v/>
      </c>
      <c r="CF209" s="72" t="str">
        <f>IF(Indicators!M209&lt;&gt;"", IF(Indicators!M209&lt;Parameters!M$18, "Y", "N"), "")</f>
        <v>N</v>
      </c>
      <c r="CG209" s="29" t="str">
        <f>IF(Indicators!Q209&lt;&gt;"", IF(Indicators!Q209&lt;Parameters!H$19, "Y", "N"), "")</f>
        <v/>
      </c>
      <c r="CH209" s="29">
        <f t="shared" si="126"/>
        <v>0</v>
      </c>
      <c r="CI209" s="47" t="str">
        <f>IF(AND(K209="No",R209="No"),IF(CH209&gt;=Parameters!C$18, "Y", "N"), "")</f>
        <v>N</v>
      </c>
      <c r="CJ209" s="29"/>
      <c r="CK209" s="29" t="str">
        <f>IF(AND($CI209="Y", Indicators!O209&lt;&gt;""), IF(Indicators!O209&lt;Parameters!F$20, "Y", "N"),"")</f>
        <v/>
      </c>
      <c r="CL209" s="29" t="str">
        <f>IF(AND($CI209="Y", Indicators!P209&lt;&gt;""), IF(Indicators!P209&lt;Parameters!G$20, "Y", "N"),"")</f>
        <v/>
      </c>
      <c r="CM209" s="29" t="str">
        <f>IF(AND($CI209="Y", Indicators!Q209&lt;&gt;""), IF(Indicators!Q209&lt;Parameters!H$20, "Y", "N"),"")</f>
        <v/>
      </c>
      <c r="CN209" s="29" t="str">
        <f>IF(AND($CI209="Y", Indicators!R209&lt;&gt;""), IF(Indicators!R209&lt;Parameters!I$20, "Y", "N"),"")</f>
        <v/>
      </c>
      <c r="CO209" s="29" t="str">
        <f>IF(AND($CI209="Y", Indicators!S209&lt;&gt;""), IF(Indicators!S209&lt;Parameters!J$20, "Y", "N"),"")</f>
        <v/>
      </c>
      <c r="CP209" s="29" t="str">
        <f>IF(AND($CI209="Y", Indicators!T209&lt;&gt;""), IF(Indicators!T209&lt;Parameters!K$20, "Y", "N"),"")</f>
        <v/>
      </c>
      <c r="CQ209" s="29" t="str">
        <f>IF(AND($CI209="Y", Indicators!U209&lt;&gt;""), IF(Indicators!U209&lt;Parameters!L$20, "Y", "N"),"")</f>
        <v/>
      </c>
      <c r="CR209" s="29" t="str">
        <f>IF(AND($CI209="Y", Indicators!V209&lt;&gt;""), IF(Indicators!V209&lt;Parameters!M$20, "Y", "N"),"")</f>
        <v/>
      </c>
      <c r="CS209" s="81" t="str">
        <f t="shared" si="127"/>
        <v/>
      </c>
      <c r="CT209" s="84" t="str">
        <f>IF(CI209="Y", IF(CS209&gt;=Parameters!C$19, "Y", "N"), "")</f>
        <v/>
      </c>
      <c r="CU209" s="29" t="str">
        <f>IF($H209="Yes",#REF!, "")</f>
        <v/>
      </c>
      <c r="CV209" s="78" t="str">
        <f>IF(CT209="Y", Indicators!X209, "")</f>
        <v/>
      </c>
      <c r="CW209" s="34" t="str">
        <f>IF(CV209&lt;&gt;"",IF(CV209&gt;Parameters!C228,"Y","N"), "")</f>
        <v/>
      </c>
      <c r="CY209" s="33" t="str">
        <f>IF($K209="Yes", IF(Indicators!F209&lt;&gt;"", Indicators!F209, ""), "")</f>
        <v/>
      </c>
      <c r="CZ209" s="33" t="str">
        <f>IF($K209="Yes", IF(Indicators!G209&lt;&gt;"", Indicators!G209, ""), "")</f>
        <v/>
      </c>
      <c r="DA209" s="33" t="str">
        <f>IF($K209="Yes", IF(Indicators!H209&lt;&gt;"", Indicators!H209, ""), "")</f>
        <v/>
      </c>
      <c r="DB209" s="33" t="str">
        <f>IF($K209="Yes", IF(Indicators!I209&lt;&gt;"", Indicators!I209, ""), "")</f>
        <v/>
      </c>
      <c r="DC209" s="33" t="str">
        <f>IF($K209="Yes", IF(Indicators!J209&lt;&gt;"", Indicators!J209, ""), "")</f>
        <v/>
      </c>
      <c r="DD209" s="33" t="str">
        <f>IF($K209="Yes", IF(Indicators!K209&lt;&gt;"", Indicators!K209, ""), "")</f>
        <v/>
      </c>
      <c r="DE209" s="33" t="str">
        <f>IF($K209="Yes", IF(Indicators!L209&lt;&gt;"", Indicators!L209, ""), "")</f>
        <v/>
      </c>
      <c r="DF209" s="33" t="str">
        <f>IF($K209="Yes", IF(Indicators!M209&lt;&gt;"", Indicators!M209, ""), "")</f>
        <v/>
      </c>
      <c r="DH209" s="33" t="str">
        <f>IF($K209="Yes", IF(Indicators!W209&lt;&gt;"", Indicators!W209, ""), "")</f>
        <v/>
      </c>
      <c r="DJ209" s="33" t="str">
        <f>IF($K209="Yes", IF(Indicators!O209&lt;&gt;"", Indicators!O209, ""), "")</f>
        <v/>
      </c>
      <c r="DK209" s="33" t="str">
        <f>IF($K209="Yes", IF(Indicators!P209&lt;&gt;"", Indicators!P209, ""), "")</f>
        <v/>
      </c>
      <c r="DL209" s="33" t="str">
        <f>IF($K209="Yes", IF(Indicators!Q209&lt;&gt;"", Indicators!Q209, ""), "")</f>
        <v/>
      </c>
      <c r="DM209" s="33" t="str">
        <f>IF($K209="Yes", IF(Indicators!R209&lt;&gt;"", Indicators!R209, ""), "")</f>
        <v/>
      </c>
      <c r="DN209" s="33" t="str">
        <f>IF($K209="Yes", IF(Indicators!S209&lt;&gt;"", Indicators!S209, ""), "")</f>
        <v/>
      </c>
      <c r="DO209" s="33" t="str">
        <f>IF($K209="Yes", IF(Indicators!T209&lt;&gt;"", Indicators!T209, ""), "")</f>
        <v/>
      </c>
      <c r="DP209" s="33" t="str">
        <f>IF($K209="Yes", IF(Indicators!U209&lt;&gt;"", Indicators!U209, ""), "")</f>
        <v/>
      </c>
      <c r="DQ209" s="33" t="str">
        <f>IF($K209="Yes", IF(Indicators!V209&lt;&gt;"", Indicators!V209, ""), "")</f>
        <v/>
      </c>
      <c r="DS209" s="29" t="str">
        <f>IF($K209="Yes", IF(Indicators!X209&lt;&gt;"", Indicators!X209, ""), "")</f>
        <v/>
      </c>
    </row>
    <row r="210" spans="1:123" x14ac:dyDescent="0.25">
      <c r="A210" s="56" t="str">
        <f>Indicators!A210</f>
        <v>District1044</v>
      </c>
      <c r="B210" s="56" t="str">
        <f>Indicators!B210</f>
        <v>School 5</v>
      </c>
      <c r="C210" s="57" t="str">
        <f>Indicators!D210</f>
        <v>Yes</v>
      </c>
      <c r="D210" s="64">
        <f>IF(AK210="Y", IF(Parameters!B$5="Percentile", Identification!AJ210,Identification!AI210), "")</f>
        <v>36.111111100000002</v>
      </c>
      <c r="E210" s="64" t="str">
        <f>IF(AN210="Y", IF(Parameters!B$6="Percentile", AM210, AL210), "")</f>
        <v/>
      </c>
      <c r="F210" s="57" t="str">
        <f t="shared" si="96"/>
        <v>Y</v>
      </c>
      <c r="G210" s="64">
        <f>IF(AND(F210="Y", AS210="Y"), IF(Parameters!B$7="Percentile", AR210,AQ210), "")</f>
        <v>19.100000000000001</v>
      </c>
      <c r="H210" s="57" t="str">
        <f t="shared" si="97"/>
        <v>Y</v>
      </c>
      <c r="I210" s="64" t="str">
        <f>IF(AND(H210="Y", AW210="Y"), IF(Parameters!B$7="Percentile", AV210,AU210), "")</f>
        <v/>
      </c>
      <c r="J210" s="65" t="str">
        <f t="shared" si="98"/>
        <v>N</v>
      </c>
      <c r="K210" s="57" t="str">
        <f t="shared" si="99"/>
        <v>No</v>
      </c>
      <c r="L210" s="87" t="str">
        <f t="shared" si="100"/>
        <v/>
      </c>
      <c r="M210" s="57" t="str">
        <f>Identification!BI210</f>
        <v>N</v>
      </c>
      <c r="N210" s="87" t="str">
        <f t="shared" si="101"/>
        <v/>
      </c>
      <c r="O210" s="88" t="str">
        <f t="shared" si="102"/>
        <v/>
      </c>
      <c r="P210" s="57" t="str">
        <f t="shared" si="103"/>
        <v/>
      </c>
      <c r="Q210" s="57" t="str">
        <f t="shared" si="104"/>
        <v/>
      </c>
      <c r="R210" s="57" t="str">
        <f t="shared" si="105"/>
        <v>No</v>
      </c>
      <c r="S210" s="57" t="str">
        <f t="shared" si="106"/>
        <v/>
      </c>
      <c r="T210" s="57" t="str">
        <f t="shared" si="107"/>
        <v>N</v>
      </c>
      <c r="U210" s="57" t="str">
        <f t="shared" si="108"/>
        <v/>
      </c>
      <c r="V210" s="88" t="str">
        <f t="shared" si="109"/>
        <v/>
      </c>
      <c r="W210" s="57" t="str">
        <f t="shared" si="110"/>
        <v/>
      </c>
      <c r="X210" s="91" t="str">
        <f t="shared" si="111"/>
        <v/>
      </c>
      <c r="Y210" s="58" t="str">
        <f t="shared" si="112"/>
        <v>No</v>
      </c>
      <c r="AA210" s="29" t="str">
        <f t="shared" si="113"/>
        <v>No</v>
      </c>
      <c r="AB210" s="29" t="str">
        <f t="shared" si="114"/>
        <v>No</v>
      </c>
      <c r="AC210" s="29" t="str">
        <f t="shared" si="115"/>
        <v>No</v>
      </c>
      <c r="AE210" s="29" t="str">
        <f t="shared" si="116"/>
        <v/>
      </c>
      <c r="AF210" s="29" t="str">
        <f t="shared" si="117"/>
        <v/>
      </c>
      <c r="AG210" s="29" t="str">
        <f t="shared" si="118"/>
        <v/>
      </c>
      <c r="AI210" s="33">
        <f>IF(C210="Yes",IF(Indicators!E210&lt;&gt;"", Indicators!E210,""),"")</f>
        <v>36.111111100000002</v>
      </c>
      <c r="AJ210" s="33">
        <f t="shared" si="119"/>
        <v>23.799999999999997</v>
      </c>
      <c r="AK210" s="62" t="str">
        <f>IF(Parameters!B$5="Percentile", IF(AJ210&lt;Parameters!C$5, "Y", "N"), IF(AI210&lt;Parameters!C$5, "Y", "N"))</f>
        <v>Y</v>
      </c>
      <c r="AL210" s="33" t="str">
        <f>IF(C210="Yes", IF(Indicators!W210&lt;&gt;"", Indicators!W210, ""),"")</f>
        <v/>
      </c>
      <c r="AM210" s="33" t="str">
        <f t="shared" si="120"/>
        <v/>
      </c>
      <c r="AN210" s="33" t="str">
        <f>IF(AL210&lt;&gt;"", IF(Parameters!B$6="Percentile", IF(AM210&lt;Parameters!C$6, "Y", "N"), IF(AL210&lt;Parameters!C$6, "Y", "N")),"")</f>
        <v/>
      </c>
      <c r="AO210" s="47" t="str">
        <f t="shared" si="121"/>
        <v>Y</v>
      </c>
      <c r="AQ210" s="33">
        <f>IF(C210="Yes", IF(Indicators!N210&lt;&gt;"", Indicators!N210,""),"")</f>
        <v>98.295454500000005</v>
      </c>
      <c r="AR210" s="33">
        <f t="shared" si="122"/>
        <v>19.100000000000001</v>
      </c>
      <c r="AS210" s="48" t="str">
        <f>IF(Parameters!B$7="Percentile", IF(AR210&lt;Parameters!C$7, "Y", "N"), IF(AQ210&lt;Parameters!C$7, "Y", "N"))</f>
        <v>Y</v>
      </c>
      <c r="AU210" s="33">
        <f>IF(C210="Yes", IF(Indicators!X210&lt;&gt;"", Indicators!X210,""),"")</f>
        <v>11.34</v>
      </c>
      <c r="AV210" s="33">
        <f t="shared" si="123"/>
        <v>67.199999999999989</v>
      </c>
      <c r="AW210" s="48" t="str">
        <f>IF(Parameters!B$8="Percentile", IF(AV210&lt;Parameters!C$8, "Y", "N"), IF(AU210&gt;Parameters!C$8, "Y", "N"))</f>
        <v>N</v>
      </c>
      <c r="AY210" s="71" t="str">
        <f>IF(Indicators!F210&lt;&gt;"", IF(Indicators!F210&lt;Parameters!F$5, "Y", "N"), "")</f>
        <v>N</v>
      </c>
      <c r="AZ210" s="71" t="str">
        <f>IF(Indicators!G210&lt;&gt;"", IF(Indicators!G210&lt;Parameters!G$5, "Y", "N"), "")</f>
        <v/>
      </c>
      <c r="BA210" s="71" t="str">
        <f>IF(Indicators!H210&lt;&gt;"", IF(Indicators!H210&lt;Parameters!H$5, "Y", "N"), "")</f>
        <v/>
      </c>
      <c r="BB210" s="71" t="str">
        <f>IF(Indicators!I210&lt;&gt;"", IF(Indicators!I210&lt;Parameters!I$5, "Y", "N"), "")</f>
        <v/>
      </c>
      <c r="BC210" s="71" t="str">
        <f>IF(Indicators!J210&lt;&gt;"", IF(Indicators!J210&lt;Parameters!J$5, "Y", "N"), "")</f>
        <v/>
      </c>
      <c r="BD210" s="71" t="str">
        <f>IF(Indicators!K210&lt;&gt;"", IF(Indicators!K210&lt;Parameters!K$5, "Y", "N"), "")</f>
        <v/>
      </c>
      <c r="BE210" s="71" t="str">
        <f>IF(Indicators!L210&lt;&gt;"", IF(Indicators!L210&lt;Parameters!L$5, "Y", "N"), "")</f>
        <v/>
      </c>
      <c r="BF210" s="71" t="str">
        <f>IF(Indicators!M210&lt;&gt;"", IF(Indicators!M210&lt;Parameters!M$5, "Y", "N"), "")</f>
        <v>Y</v>
      </c>
      <c r="BG210" s="29" t="str">
        <f>IF(Indicators!Q210&lt;&gt;"", IF(Indicators!Q210&lt;Parameters!H$6, "Y", "N"), "")</f>
        <v/>
      </c>
      <c r="BH210" s="29">
        <f t="shared" si="124"/>
        <v>1</v>
      </c>
      <c r="BI210" s="47" t="str">
        <f>IF(K210="No",IF(BH210&gt;=Parameters!C$12, "Y", "N"), "")</f>
        <v>N</v>
      </c>
      <c r="BK210" s="78" t="str">
        <f>IF(AND($BI210="Y", Indicators!O210&lt;&gt;""), _xlfn.PERCENTRANK.EXC(Indicators!O$2:O$210, Indicators!O210)*100, "")</f>
        <v/>
      </c>
      <c r="BL210" s="78" t="str">
        <f>IF(AND($BI210="Y", Indicators!P210&lt;&gt;""), _xlfn.PERCENTRANK.EXC(Indicators!P$2:P$210, Indicators!P210)*100, "")</f>
        <v/>
      </c>
      <c r="BM210" s="78" t="str">
        <f>IF(AND($BI210="Y", Indicators!Q210&lt;&gt;""), _xlfn.PERCENTRANK.EXC(Indicators!Q$2:Q$210, Indicators!Q210)*100, "")</f>
        <v/>
      </c>
      <c r="BN210" s="78" t="str">
        <f>IF(AND($BI210="Y", Indicators!R210&lt;&gt;""), _xlfn.PERCENTRANK.EXC(Indicators!R$2:R$210, Indicators!R210)*100, "")</f>
        <v/>
      </c>
      <c r="BO210" s="78" t="str">
        <f>IF(AND($BI210="Y", Indicators!S210&lt;&gt;""), _xlfn.PERCENTRANK.EXC(Indicators!S$2:S$210, Indicators!S210)*100, "")</f>
        <v/>
      </c>
      <c r="BP210" s="78" t="str">
        <f>IF(AND($BI210="Y", Indicators!T210&lt;&gt;""), _xlfn.PERCENTRANK.EXC(Indicators!T$2:T$210, Indicators!T210)*100, "")</f>
        <v/>
      </c>
      <c r="BQ210" s="78" t="str">
        <f>IF(AND($BI210="Y", Indicators!U210&lt;&gt;""), _xlfn.PERCENTRANK.EXC(Indicators!U$2:U$210, Indicators!U210)*100, "")</f>
        <v/>
      </c>
      <c r="BR210" s="78" t="str">
        <f>IF(AND($BI210="Y", Indicators!V210&lt;&gt;""), _xlfn.PERCENTRANK.EXC(Indicators!V$2:V$210, Indicators!V210)*100, "")</f>
        <v/>
      </c>
      <c r="BS210" s="81" t="str">
        <f t="shared" si="125"/>
        <v/>
      </c>
      <c r="BT210" s="84" t="str">
        <f>IF(BI210="Y", IF(BS210&gt;=Parameters!C$13, "Y", "N"), "")</f>
        <v/>
      </c>
      <c r="BU210" s="29"/>
      <c r="BV210" s="33" t="str">
        <f>IF(BT210="Y", Indicators!X210, "")</f>
        <v/>
      </c>
      <c r="BW210" s="47" t="str">
        <f>IF(BV210&lt;&gt;"", IF(BV210&gt;Parameters!C$14,"Y", "N"), "")</f>
        <v/>
      </c>
      <c r="BY210" s="72" t="str">
        <f>IF(Indicators!F210&lt;&gt;"", IF(Indicators!F210&lt;Parameters!F$18, "Y", "N"), "")</f>
        <v>N</v>
      </c>
      <c r="BZ210" s="72" t="str">
        <f>IF(Indicators!G210&lt;&gt;"", IF(Indicators!G210&lt;Parameters!G$18, "Y", "N"), "")</f>
        <v/>
      </c>
      <c r="CA210" s="72" t="str">
        <f>IF(Indicators!H210&lt;&gt;"", IF(Indicators!H210&lt;Parameters!H$18, "Y", "N"), "")</f>
        <v/>
      </c>
      <c r="CB210" s="72" t="str">
        <f>IF(Indicators!I210&lt;&gt;"", IF(Indicators!I210&lt;Parameters!I$18, "Y", "N"), "")</f>
        <v/>
      </c>
      <c r="CC210" s="72" t="str">
        <f>IF(Indicators!J210&lt;&gt;"", IF(Indicators!J210&lt;Parameters!J$18, "Y", "N"), "")</f>
        <v/>
      </c>
      <c r="CD210" s="72" t="str">
        <f>IF(Indicators!K210&lt;&gt;"", IF(Indicators!K210&lt;Parameters!K$18, "Y", "N"), "")</f>
        <v/>
      </c>
      <c r="CE210" s="72" t="str">
        <f>IF(Indicators!L210&lt;&gt;"", IF(Indicators!L210&lt;Parameters!L$18, "Y", "N"), "")</f>
        <v/>
      </c>
      <c r="CF210" s="72" t="str">
        <f>IF(Indicators!M210&lt;&gt;"", IF(Indicators!M210&lt;Parameters!M$18, "Y", "N"), "")</f>
        <v>Y</v>
      </c>
      <c r="CG210" s="29" t="str">
        <f>IF(Indicators!Q210&lt;&gt;"", IF(Indicators!Q210&lt;Parameters!H$19, "Y", "N"), "")</f>
        <v/>
      </c>
      <c r="CH210" s="29">
        <f t="shared" si="126"/>
        <v>1</v>
      </c>
      <c r="CI210" s="47" t="str">
        <f>IF(AND(K210="No",R210="No"),IF(CH210&gt;=Parameters!C$18, "Y", "N"), "")</f>
        <v>N</v>
      </c>
      <c r="CJ210" s="29"/>
      <c r="CK210" s="29" t="str">
        <f>IF(AND($CI210="Y", Indicators!O210&lt;&gt;""), IF(Indicators!O210&lt;Parameters!F$20, "Y", "N"),"")</f>
        <v/>
      </c>
      <c r="CL210" s="29" t="str">
        <f>IF(AND($CI210="Y", Indicators!P210&lt;&gt;""), IF(Indicators!P210&lt;Parameters!G$20, "Y", "N"),"")</f>
        <v/>
      </c>
      <c r="CM210" s="29" t="str">
        <f>IF(AND($CI210="Y", Indicators!Q210&lt;&gt;""), IF(Indicators!Q210&lt;Parameters!H$20, "Y", "N"),"")</f>
        <v/>
      </c>
      <c r="CN210" s="29" t="str">
        <f>IF(AND($CI210="Y", Indicators!R210&lt;&gt;""), IF(Indicators!R210&lt;Parameters!I$20, "Y", "N"),"")</f>
        <v/>
      </c>
      <c r="CO210" s="29" t="str">
        <f>IF(AND($CI210="Y", Indicators!S210&lt;&gt;""), IF(Indicators!S210&lt;Parameters!J$20, "Y", "N"),"")</f>
        <v/>
      </c>
      <c r="CP210" s="29" t="str">
        <f>IF(AND($CI210="Y", Indicators!T210&lt;&gt;""), IF(Indicators!T210&lt;Parameters!K$20, "Y", "N"),"")</f>
        <v/>
      </c>
      <c r="CQ210" s="29" t="str">
        <f>IF(AND($CI210="Y", Indicators!U210&lt;&gt;""), IF(Indicators!U210&lt;Parameters!L$20, "Y", "N"),"")</f>
        <v/>
      </c>
      <c r="CR210" s="29" t="str">
        <f>IF(AND($CI210="Y", Indicators!V210&lt;&gt;""), IF(Indicators!V210&lt;Parameters!M$20, "Y", "N"),"")</f>
        <v/>
      </c>
      <c r="CS210" s="81" t="str">
        <f t="shared" si="127"/>
        <v/>
      </c>
      <c r="CT210" s="84" t="str">
        <f>IF(CI210="Y", IF(CS210&gt;=Parameters!C$19, "Y", "N"), "")</f>
        <v/>
      </c>
      <c r="CU210" s="29" t="str">
        <f>IF($H210="Yes",#REF!, "")</f>
        <v/>
      </c>
      <c r="CV210" s="78" t="str">
        <f>IF(CT210="Y", Indicators!X210, "")</f>
        <v/>
      </c>
      <c r="CW210" s="34" t="str">
        <f>IF(CV210&lt;&gt;"",IF(CV210&gt;Parameters!C229,"Y","N"), "")</f>
        <v/>
      </c>
      <c r="CY210" s="33" t="str">
        <f>IF($K210="Yes", IF(Indicators!F210&lt;&gt;"", Indicators!F210, ""), "")</f>
        <v/>
      </c>
      <c r="CZ210" s="33" t="str">
        <f>IF($K210="Yes", IF(Indicators!G210&lt;&gt;"", Indicators!G210, ""), "")</f>
        <v/>
      </c>
      <c r="DA210" s="33" t="str">
        <f>IF($K210="Yes", IF(Indicators!H210&lt;&gt;"", Indicators!H210, ""), "")</f>
        <v/>
      </c>
      <c r="DB210" s="33" t="str">
        <f>IF($K210="Yes", IF(Indicators!I210&lt;&gt;"", Indicators!I210, ""), "")</f>
        <v/>
      </c>
      <c r="DC210" s="33" t="str">
        <f>IF($K210="Yes", IF(Indicators!J210&lt;&gt;"", Indicators!J210, ""), "")</f>
        <v/>
      </c>
      <c r="DD210" s="33" t="str">
        <f>IF($K210="Yes", IF(Indicators!K210&lt;&gt;"", Indicators!K210, ""), "")</f>
        <v/>
      </c>
      <c r="DE210" s="33" t="str">
        <f>IF($K210="Yes", IF(Indicators!L210&lt;&gt;"", Indicators!L210, ""), "")</f>
        <v/>
      </c>
      <c r="DF210" s="33" t="str">
        <f>IF($K210="Yes", IF(Indicators!M210&lt;&gt;"", Indicators!M210, ""), "")</f>
        <v/>
      </c>
      <c r="DH210" s="33" t="str">
        <f>IF($K210="Yes", IF(Indicators!W210&lt;&gt;"", Indicators!W210, ""), "")</f>
        <v/>
      </c>
      <c r="DJ210" s="33" t="str">
        <f>IF($K210="Yes", IF(Indicators!O210&lt;&gt;"", Indicators!O210, ""), "")</f>
        <v/>
      </c>
      <c r="DK210" s="33" t="str">
        <f>IF($K210="Yes", IF(Indicators!P210&lt;&gt;"", Indicators!P210, ""), "")</f>
        <v/>
      </c>
      <c r="DL210" s="33" t="str">
        <f>IF($K210="Yes", IF(Indicators!Q210&lt;&gt;"", Indicators!Q210, ""), "")</f>
        <v/>
      </c>
      <c r="DM210" s="33" t="str">
        <f>IF($K210="Yes", IF(Indicators!R210&lt;&gt;"", Indicators!R210, ""), "")</f>
        <v/>
      </c>
      <c r="DN210" s="33" t="str">
        <f>IF($K210="Yes", IF(Indicators!S210&lt;&gt;"", Indicators!S210, ""), "")</f>
        <v/>
      </c>
      <c r="DO210" s="33" t="str">
        <f>IF($K210="Yes", IF(Indicators!T210&lt;&gt;"", Indicators!T210, ""), "")</f>
        <v/>
      </c>
      <c r="DP210" s="33" t="str">
        <f>IF($K210="Yes", IF(Indicators!U210&lt;&gt;"", Indicators!U210, ""), "")</f>
        <v/>
      </c>
      <c r="DQ210" s="33" t="str">
        <f>IF($K210="Yes", IF(Indicators!V210&lt;&gt;"", Indicators!V210, ""), "")</f>
        <v/>
      </c>
      <c r="DS210" s="29" t="str">
        <f>IF($K210="Yes", IF(Indicators!X210&lt;&gt;"", Indicators!X210, ""), "")</f>
        <v/>
      </c>
    </row>
    <row r="211" spans="1:123" x14ac:dyDescent="0.25">
      <c r="BK211" s="78" t="str">
        <f>IF(BI211="Y", _xlfn.PERCENTILE.EXC(Indicators!O$2:O$210, Indicators!O211)*100, "")</f>
        <v/>
      </c>
    </row>
  </sheetData>
  <conditionalFormatting sqref="K2:K210">
    <cfRule type="containsText" dxfId="3" priority="4" operator="containsText" text="Yes">
      <formula>NOT(ISERROR(SEARCH("Yes",K2)))</formula>
    </cfRule>
  </conditionalFormatting>
  <conditionalFormatting sqref="F1:F1048576 H1:H1048576 J1:J1048576">
    <cfRule type="containsText" dxfId="2" priority="3" operator="containsText" text="Y">
      <formula>NOT(ISERROR(SEARCH("Y",F1)))</formula>
    </cfRule>
  </conditionalFormatting>
  <conditionalFormatting sqref="M1:M1048576 O1:O1048576 Q1:Q1048576 T1:T1048576 V1:V1048576 X1:X1048576">
    <cfRule type="containsText" dxfId="1" priority="2" operator="containsText" text="Y">
      <formula>NOT(ISERROR(SEARCH("Y",M1)))</formula>
    </cfRule>
  </conditionalFormatting>
  <conditionalFormatting sqref="R1:R1048576 Y1:Y1048576">
    <cfRule type="containsText" dxfId="0" priority="1" operator="containsText" text="Yes">
      <formula>NOT(ISERROR(SEARCH("Yes",R1)))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210"/>
  <sheetViews>
    <sheetView workbookViewId="0">
      <pane ySplit="1" topLeftCell="A2" activePane="bottomLeft" state="frozen"/>
      <selection pane="bottomLeft" activeCell="W15" sqref="W15"/>
    </sheetView>
  </sheetViews>
  <sheetFormatPr defaultRowHeight="15" x14ac:dyDescent="0.25"/>
  <cols>
    <col min="1" max="1" width="14" customWidth="1"/>
    <col min="2" max="2" width="13" customWidth="1"/>
    <col min="3" max="3" width="16" customWidth="1"/>
    <col min="4" max="4" width="7" customWidth="1"/>
    <col min="5" max="6" width="17" style="60" bestFit="1" customWidth="1"/>
    <col min="7" max="7" width="16.7109375" style="60" bestFit="1" customWidth="1"/>
    <col min="8" max="8" width="17" style="60" bestFit="1" customWidth="1"/>
    <col min="9" max="9" width="20" style="60" bestFit="1" customWidth="1"/>
    <col min="10" max="10" width="19" style="60" bestFit="1" customWidth="1"/>
    <col min="11" max="11" width="18.7109375" style="60" bestFit="1" customWidth="1"/>
    <col min="12" max="12" width="21.7109375" style="60" bestFit="1" customWidth="1"/>
    <col min="13" max="13" width="19.5703125" style="60" bestFit="1" customWidth="1"/>
    <col min="14" max="14" width="12" style="60" bestFit="1" customWidth="1"/>
    <col min="15" max="15" width="12.5703125" style="60" bestFit="1" customWidth="1"/>
    <col min="16" max="16" width="12.28515625" style="60" bestFit="1" customWidth="1"/>
    <col min="17" max="17" width="12.5703125" style="60" bestFit="1" customWidth="1"/>
    <col min="18" max="18" width="15.5703125" style="60" bestFit="1" customWidth="1"/>
    <col min="19" max="19" width="14.5703125" style="60" bestFit="1" customWidth="1"/>
    <col min="20" max="20" width="14.28515625" style="60" bestFit="1" customWidth="1"/>
    <col min="21" max="21" width="17.28515625" style="60" bestFit="1" customWidth="1"/>
    <col min="22" max="22" width="15.140625" style="60" bestFit="1" customWidth="1"/>
    <col min="23" max="23" width="8" style="60" bestFit="1" customWidth="1"/>
    <col min="24" max="24" width="10.140625" style="60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s="60" t="s">
        <v>4</v>
      </c>
      <c r="F1" s="60" t="s">
        <v>5</v>
      </c>
      <c r="G1" s="60" t="s">
        <v>6</v>
      </c>
      <c r="H1" s="60" t="s">
        <v>7</v>
      </c>
      <c r="I1" s="60" t="s">
        <v>8</v>
      </c>
      <c r="J1" s="60" t="s">
        <v>9</v>
      </c>
      <c r="K1" s="60" t="s">
        <v>10</v>
      </c>
      <c r="L1" s="60" t="s">
        <v>11</v>
      </c>
      <c r="M1" s="60" t="s">
        <v>12</v>
      </c>
      <c r="N1" s="60" t="s">
        <v>78</v>
      </c>
      <c r="O1" s="60" t="s">
        <v>79</v>
      </c>
      <c r="P1" s="60" t="s">
        <v>80</v>
      </c>
      <c r="Q1" s="60" t="s">
        <v>81</v>
      </c>
      <c r="R1" s="60" t="s">
        <v>82</v>
      </c>
      <c r="S1" s="60" t="s">
        <v>83</v>
      </c>
      <c r="T1" s="60" t="s">
        <v>84</v>
      </c>
      <c r="U1" s="60" t="s">
        <v>85</v>
      </c>
      <c r="V1" s="60" t="s">
        <v>86</v>
      </c>
      <c r="W1" s="60" t="s">
        <v>87</v>
      </c>
      <c r="X1" s="60" t="s">
        <v>19</v>
      </c>
    </row>
    <row r="2" spans="1:24" x14ac:dyDescent="0.25">
      <c r="A2" t="s">
        <v>88</v>
      </c>
      <c r="B2" t="s">
        <v>89</v>
      </c>
      <c r="C2" t="s">
        <v>55</v>
      </c>
      <c r="D2" t="s">
        <v>16</v>
      </c>
      <c r="E2" s="60">
        <v>57.692307700000001</v>
      </c>
      <c r="F2" s="60">
        <v>46.153846199999997</v>
      </c>
      <c r="G2" s="60">
        <v>22.7272727</v>
      </c>
      <c r="M2" s="60">
        <v>57.692307700000001</v>
      </c>
      <c r="N2" s="60">
        <v>135</v>
      </c>
      <c r="O2" s="60">
        <v>105</v>
      </c>
      <c r="V2" s="60">
        <v>135</v>
      </c>
      <c r="X2" s="60">
        <v>21.33</v>
      </c>
    </row>
    <row r="3" spans="1:24" x14ac:dyDescent="0.25">
      <c r="A3" t="s">
        <v>90</v>
      </c>
      <c r="B3" t="s">
        <v>89</v>
      </c>
      <c r="C3" t="s">
        <v>59</v>
      </c>
      <c r="D3" t="s">
        <v>13</v>
      </c>
      <c r="E3" s="60">
        <v>28.040854199999998</v>
      </c>
      <c r="F3" s="60">
        <v>17.838764999999999</v>
      </c>
      <c r="G3" s="60">
        <v>10.8247423</v>
      </c>
      <c r="H3" s="60">
        <v>20.224719100000002</v>
      </c>
      <c r="J3" s="60">
        <v>42.105263200000003</v>
      </c>
      <c r="K3" s="60">
        <v>6.4516128999999998</v>
      </c>
      <c r="L3" s="60">
        <v>27.777777799999999</v>
      </c>
      <c r="M3" s="60">
        <v>28.90625</v>
      </c>
      <c r="N3" s="60">
        <v>87.788018399999999</v>
      </c>
      <c r="O3" s="60">
        <v>74.782608699999997</v>
      </c>
      <c r="P3" s="60">
        <v>68.939393899999999</v>
      </c>
      <c r="Q3" s="60">
        <v>85.416666699999993</v>
      </c>
      <c r="S3" s="60">
        <v>109.0909091</v>
      </c>
      <c r="U3" s="60">
        <v>81.25</v>
      </c>
      <c r="V3" s="60">
        <v>89.226519300000007</v>
      </c>
      <c r="W3" s="60">
        <v>40.345276900000002</v>
      </c>
      <c r="X3" s="60">
        <v>19.8</v>
      </c>
    </row>
    <row r="4" spans="1:24" x14ac:dyDescent="0.25">
      <c r="A4" t="s">
        <v>90</v>
      </c>
      <c r="B4" t="s">
        <v>91</v>
      </c>
      <c r="C4" t="s">
        <v>62</v>
      </c>
      <c r="D4" t="s">
        <v>16</v>
      </c>
      <c r="E4" s="60">
        <v>46.969696999999996</v>
      </c>
      <c r="F4" s="60">
        <v>41.6666667</v>
      </c>
      <c r="G4" s="60">
        <v>10</v>
      </c>
      <c r="M4" s="60">
        <v>43.548387099999999</v>
      </c>
      <c r="N4" s="60">
        <v>106.5217391</v>
      </c>
      <c r="O4" s="60">
        <v>105.55555560000001</v>
      </c>
      <c r="V4" s="60">
        <v>102.5</v>
      </c>
      <c r="X4" s="60">
        <v>29.7</v>
      </c>
    </row>
    <row r="5" spans="1:24" x14ac:dyDescent="0.25">
      <c r="A5" t="s">
        <v>90</v>
      </c>
      <c r="B5" t="s">
        <v>92</v>
      </c>
      <c r="C5" t="s">
        <v>59</v>
      </c>
      <c r="D5" t="s">
        <v>13</v>
      </c>
      <c r="E5" s="60">
        <v>40.9467456</v>
      </c>
      <c r="F5" s="60">
        <v>33.545647600000002</v>
      </c>
      <c r="G5" s="60">
        <v>16.8539326</v>
      </c>
      <c r="L5" s="60">
        <v>35</v>
      </c>
      <c r="M5" s="60">
        <v>41.191381499999999</v>
      </c>
      <c r="N5" s="60">
        <v>114.0594059</v>
      </c>
      <c r="O5" s="60">
        <v>103.71024730000001</v>
      </c>
      <c r="P5" s="60">
        <v>71.078431399999999</v>
      </c>
      <c r="V5" s="60">
        <v>115.1578947</v>
      </c>
      <c r="X5" s="60">
        <v>20.67</v>
      </c>
    </row>
    <row r="6" spans="1:24" x14ac:dyDescent="0.25">
      <c r="A6" t="s">
        <v>90</v>
      </c>
      <c r="B6" t="s">
        <v>93</v>
      </c>
      <c r="C6" t="s">
        <v>54</v>
      </c>
      <c r="D6" t="s">
        <v>16</v>
      </c>
      <c r="E6" s="60">
        <v>55.882352900000001</v>
      </c>
      <c r="F6" s="60">
        <v>50</v>
      </c>
      <c r="M6" s="60">
        <v>55.882352900000001</v>
      </c>
      <c r="N6" s="60">
        <v>126.7857143</v>
      </c>
      <c r="V6" s="60">
        <v>126.7857143</v>
      </c>
      <c r="X6" s="60">
        <v>21.62</v>
      </c>
    </row>
    <row r="7" spans="1:24" x14ac:dyDescent="0.25">
      <c r="A7" t="s">
        <v>94</v>
      </c>
      <c r="B7" t="s">
        <v>89</v>
      </c>
      <c r="C7" t="s">
        <v>70</v>
      </c>
      <c r="D7" t="s">
        <v>16</v>
      </c>
      <c r="E7" s="60">
        <v>36.535662299999998</v>
      </c>
      <c r="F7" s="60">
        <v>26.045016100000002</v>
      </c>
      <c r="G7" s="60">
        <v>8.75</v>
      </c>
      <c r="J7" s="60">
        <v>30.769230799999999</v>
      </c>
      <c r="K7" s="60">
        <v>25</v>
      </c>
      <c r="M7" s="60">
        <v>37.8594249</v>
      </c>
      <c r="N7" s="60">
        <v>106.1368209</v>
      </c>
      <c r="O7" s="60">
        <v>96.046511600000002</v>
      </c>
      <c r="P7" s="60">
        <v>65.384615400000001</v>
      </c>
      <c r="S7" s="60">
        <v>112.5</v>
      </c>
      <c r="V7" s="60">
        <v>106.84326710000001</v>
      </c>
      <c r="X7" s="60">
        <v>24.53</v>
      </c>
    </row>
    <row r="8" spans="1:24" x14ac:dyDescent="0.25">
      <c r="A8" t="s">
        <v>94</v>
      </c>
      <c r="B8" t="s">
        <v>91</v>
      </c>
      <c r="C8" t="s">
        <v>54</v>
      </c>
      <c r="D8" t="s">
        <v>16</v>
      </c>
      <c r="E8" s="60">
        <v>29.375</v>
      </c>
      <c r="F8" s="60">
        <v>20.7317073</v>
      </c>
      <c r="G8" s="60">
        <v>6.8181817999999996</v>
      </c>
      <c r="M8" s="60">
        <v>33.823529399999998</v>
      </c>
      <c r="N8" s="60">
        <v>82.377049200000002</v>
      </c>
      <c r="O8" s="60">
        <v>72.5</v>
      </c>
      <c r="P8" s="60">
        <v>60.256410299999999</v>
      </c>
      <c r="V8" s="60">
        <v>84.090909100000005</v>
      </c>
      <c r="X8" s="60">
        <v>18.54</v>
      </c>
    </row>
    <row r="9" spans="1:24" x14ac:dyDescent="0.25">
      <c r="A9" t="s">
        <v>94</v>
      </c>
      <c r="B9" t="s">
        <v>92</v>
      </c>
      <c r="C9" t="s">
        <v>55</v>
      </c>
      <c r="D9" t="s">
        <v>13</v>
      </c>
      <c r="E9" s="60">
        <v>42.105263200000003</v>
      </c>
      <c r="M9" s="60">
        <v>41.6666667</v>
      </c>
      <c r="N9" s="60">
        <v>100</v>
      </c>
      <c r="X9" s="60">
        <v>37.5</v>
      </c>
    </row>
    <row r="10" spans="1:24" x14ac:dyDescent="0.25">
      <c r="A10" t="s">
        <v>94</v>
      </c>
      <c r="B10" t="s">
        <v>93</v>
      </c>
      <c r="C10" t="s">
        <v>65</v>
      </c>
      <c r="D10" t="s">
        <v>16</v>
      </c>
      <c r="E10" s="60">
        <v>47.428571400000003</v>
      </c>
      <c r="F10" s="60">
        <v>24.242424199999999</v>
      </c>
      <c r="G10" s="60">
        <v>9.6774193999999998</v>
      </c>
      <c r="M10" s="60">
        <v>49.700598800000002</v>
      </c>
      <c r="N10" s="60">
        <v>116.8</v>
      </c>
      <c r="O10" s="60">
        <v>92</v>
      </c>
      <c r="V10" s="60">
        <v>118.907563</v>
      </c>
      <c r="X10" s="60">
        <v>8.51</v>
      </c>
    </row>
    <row r="11" spans="1:24" x14ac:dyDescent="0.25">
      <c r="A11" t="s">
        <v>94</v>
      </c>
      <c r="B11" t="s">
        <v>95</v>
      </c>
      <c r="C11" t="s">
        <v>65</v>
      </c>
      <c r="D11" t="s">
        <v>16</v>
      </c>
      <c r="E11" s="60">
        <v>48.076923100000002</v>
      </c>
      <c r="F11" s="60">
        <v>26.785714299999999</v>
      </c>
      <c r="G11" s="60">
        <v>13.0434783</v>
      </c>
      <c r="M11" s="60">
        <v>48.5815603</v>
      </c>
      <c r="N11" s="60">
        <v>118.1818182</v>
      </c>
      <c r="O11" s="60">
        <v>92.708333300000007</v>
      </c>
      <c r="P11" s="60">
        <v>82.142857100000001</v>
      </c>
      <c r="V11" s="60">
        <v>119.6363636</v>
      </c>
      <c r="X11" s="60">
        <v>15.01</v>
      </c>
    </row>
    <row r="12" spans="1:24" x14ac:dyDescent="0.25">
      <c r="A12" t="s">
        <v>94</v>
      </c>
      <c r="B12" t="s">
        <v>96</v>
      </c>
      <c r="C12" t="s">
        <v>65</v>
      </c>
      <c r="D12" t="s">
        <v>16</v>
      </c>
      <c r="E12" s="60">
        <v>22.8476821</v>
      </c>
      <c r="F12" s="60">
        <v>20.3389831</v>
      </c>
      <c r="G12" s="60">
        <v>4.9019608000000003</v>
      </c>
      <c r="M12" s="60">
        <v>22.101449299999999</v>
      </c>
      <c r="N12" s="60">
        <v>80.962343099999998</v>
      </c>
      <c r="O12" s="60">
        <v>76.098901100000006</v>
      </c>
      <c r="P12" s="60">
        <v>57.142857100000001</v>
      </c>
      <c r="V12" s="60">
        <v>79.820627799999997</v>
      </c>
      <c r="X12" s="60">
        <v>17.649999999999999</v>
      </c>
    </row>
    <row r="13" spans="1:24" x14ac:dyDescent="0.25">
      <c r="A13" t="s">
        <v>97</v>
      </c>
      <c r="B13" t="s">
        <v>89</v>
      </c>
      <c r="C13" t="s">
        <v>59</v>
      </c>
      <c r="D13" t="s">
        <v>13</v>
      </c>
      <c r="E13" s="60">
        <v>30.319148899999998</v>
      </c>
      <c r="F13" s="60">
        <v>24.285714299999999</v>
      </c>
      <c r="G13" s="60">
        <v>10.526315800000001</v>
      </c>
      <c r="M13" s="60">
        <v>29.6703297</v>
      </c>
      <c r="N13" s="60">
        <v>105.3278689</v>
      </c>
      <c r="O13" s="60">
        <v>100</v>
      </c>
      <c r="P13" s="60">
        <v>83.333333300000007</v>
      </c>
      <c r="V13" s="60">
        <v>104.2372881</v>
      </c>
      <c r="X13" s="60">
        <v>19.05</v>
      </c>
    </row>
    <row r="14" spans="1:24" x14ac:dyDescent="0.25">
      <c r="A14" t="s">
        <v>97</v>
      </c>
      <c r="B14" t="s">
        <v>91</v>
      </c>
      <c r="C14" t="s">
        <v>61</v>
      </c>
      <c r="D14" t="s">
        <v>16</v>
      </c>
      <c r="E14" s="60">
        <v>37.755102000000001</v>
      </c>
      <c r="F14" s="60">
        <v>23.863636400000001</v>
      </c>
      <c r="G14" s="60">
        <v>27.777777799999999</v>
      </c>
      <c r="M14" s="60">
        <v>39.560439600000002</v>
      </c>
      <c r="N14" s="60">
        <v>98.214285700000005</v>
      </c>
      <c r="O14" s="60">
        <v>96.428571399999996</v>
      </c>
      <c r="P14" s="60">
        <v>75</v>
      </c>
      <c r="V14" s="60">
        <v>101.2658228</v>
      </c>
      <c r="X14" s="60">
        <v>19.73</v>
      </c>
    </row>
    <row r="15" spans="1:24" x14ac:dyDescent="0.25">
      <c r="A15" t="s">
        <v>97</v>
      </c>
      <c r="B15" t="s">
        <v>92</v>
      </c>
      <c r="C15" t="s">
        <v>55</v>
      </c>
      <c r="D15" t="s">
        <v>16</v>
      </c>
      <c r="E15" s="60">
        <v>38.983050800000001</v>
      </c>
      <c r="F15" s="60">
        <v>34.375</v>
      </c>
      <c r="G15" s="60">
        <v>28.125</v>
      </c>
      <c r="M15" s="60">
        <v>35.849056599999997</v>
      </c>
      <c r="N15" s="60">
        <v>110</v>
      </c>
      <c r="O15" s="60">
        <v>100.8928571</v>
      </c>
      <c r="P15" s="60">
        <v>87.5</v>
      </c>
      <c r="V15" s="60">
        <v>110.41666669999999</v>
      </c>
      <c r="X15" s="60">
        <v>16.670000000000002</v>
      </c>
    </row>
    <row r="16" spans="1:24" x14ac:dyDescent="0.25">
      <c r="A16" t="s">
        <v>98</v>
      </c>
      <c r="B16" t="s">
        <v>89</v>
      </c>
      <c r="C16" t="s">
        <v>54</v>
      </c>
      <c r="D16" t="s">
        <v>16</v>
      </c>
      <c r="E16" s="60">
        <v>26.923076900000002</v>
      </c>
      <c r="F16" s="60">
        <v>15</v>
      </c>
      <c r="M16" s="60">
        <v>26.923076900000002</v>
      </c>
      <c r="N16" s="60">
        <v>106.66666669999999</v>
      </c>
      <c r="V16" s="60">
        <v>106.66666669999999</v>
      </c>
      <c r="X16" s="60">
        <v>8.16</v>
      </c>
    </row>
    <row r="17" spans="1:24" x14ac:dyDescent="0.25">
      <c r="A17" t="s">
        <v>98</v>
      </c>
      <c r="B17" t="s">
        <v>91</v>
      </c>
      <c r="C17" t="s">
        <v>55</v>
      </c>
      <c r="D17" t="s">
        <v>16</v>
      </c>
      <c r="E17" s="60">
        <v>54.037267100000001</v>
      </c>
      <c r="F17" s="60">
        <v>46.875</v>
      </c>
      <c r="G17" s="60">
        <v>12.5</v>
      </c>
      <c r="M17" s="60">
        <v>51.677852299999998</v>
      </c>
      <c r="N17" s="60">
        <v>114.3115942</v>
      </c>
      <c r="O17" s="60">
        <v>102.0547945</v>
      </c>
      <c r="V17" s="60">
        <v>112.87878790000001</v>
      </c>
      <c r="X17" s="60">
        <v>13.27</v>
      </c>
    </row>
    <row r="18" spans="1:24" x14ac:dyDescent="0.25">
      <c r="A18" t="s">
        <v>98</v>
      </c>
      <c r="B18" t="s">
        <v>92</v>
      </c>
      <c r="C18" t="s">
        <v>62</v>
      </c>
      <c r="D18" t="s">
        <v>16</v>
      </c>
      <c r="E18" s="60">
        <v>40</v>
      </c>
      <c r="F18" s="60">
        <v>25.510204099999999</v>
      </c>
      <c r="G18" s="60">
        <v>14.7058824</v>
      </c>
      <c r="M18" s="60">
        <v>42.0212766</v>
      </c>
      <c r="N18" s="60">
        <v>102.3529412</v>
      </c>
      <c r="O18" s="60">
        <v>92.613636400000004</v>
      </c>
      <c r="P18" s="60">
        <v>68.421052599999996</v>
      </c>
      <c r="V18" s="60">
        <v>104.21686750000001</v>
      </c>
      <c r="X18" s="60">
        <v>14.18</v>
      </c>
    </row>
    <row r="19" spans="1:24" x14ac:dyDescent="0.25">
      <c r="A19" t="s">
        <v>98</v>
      </c>
      <c r="B19" t="s">
        <v>93</v>
      </c>
      <c r="C19" t="s">
        <v>65</v>
      </c>
      <c r="D19" t="s">
        <v>16</v>
      </c>
      <c r="E19" s="60">
        <v>43.895348800000001</v>
      </c>
      <c r="F19" s="60">
        <v>30.412371100000001</v>
      </c>
      <c r="G19" s="60">
        <v>14.4444444</v>
      </c>
      <c r="M19" s="60">
        <v>43.0921053</v>
      </c>
      <c r="N19" s="60">
        <v>113.8596491</v>
      </c>
      <c r="O19" s="60">
        <v>92.944785300000007</v>
      </c>
      <c r="P19" s="60">
        <v>73.015872999999999</v>
      </c>
      <c r="V19" s="60">
        <v>114.6387833</v>
      </c>
      <c r="X19" s="60">
        <v>17.13</v>
      </c>
    </row>
    <row r="20" spans="1:24" x14ac:dyDescent="0.25">
      <c r="A20" t="s">
        <v>98</v>
      </c>
      <c r="B20" t="s">
        <v>95</v>
      </c>
      <c r="C20" t="s">
        <v>54</v>
      </c>
      <c r="D20" t="s">
        <v>16</v>
      </c>
      <c r="E20" s="60">
        <v>56.4</v>
      </c>
      <c r="F20" s="60">
        <v>54.6666667</v>
      </c>
      <c r="G20" s="60">
        <v>10.6382979</v>
      </c>
      <c r="M20" s="60">
        <v>57.0815451</v>
      </c>
      <c r="N20" s="60">
        <v>115.05376339999999</v>
      </c>
      <c r="O20" s="60">
        <v>106.4327485</v>
      </c>
      <c r="P20" s="60">
        <v>70.454545499999995</v>
      </c>
      <c r="V20" s="60">
        <v>114.0740741</v>
      </c>
      <c r="X20" s="60">
        <v>18.59</v>
      </c>
    </row>
    <row r="21" spans="1:24" x14ac:dyDescent="0.25">
      <c r="A21" t="s">
        <v>99</v>
      </c>
      <c r="B21" t="s">
        <v>89</v>
      </c>
      <c r="C21" t="s">
        <v>54</v>
      </c>
      <c r="D21" t="s">
        <v>16</v>
      </c>
      <c r="E21" s="60">
        <v>39.882697899999997</v>
      </c>
      <c r="F21" s="60">
        <v>33.125</v>
      </c>
      <c r="G21" s="60">
        <v>20.652173900000001</v>
      </c>
      <c r="M21" s="60">
        <v>40.557275500000003</v>
      </c>
      <c r="N21" s="60">
        <v>110.3375527</v>
      </c>
      <c r="O21" s="60">
        <v>102.9661017</v>
      </c>
      <c r="P21" s="60">
        <v>73.863636400000004</v>
      </c>
      <c r="V21" s="60">
        <v>109.33333330000001</v>
      </c>
      <c r="X21" s="60">
        <v>15.19</v>
      </c>
    </row>
    <row r="22" spans="1:24" x14ac:dyDescent="0.25">
      <c r="A22" t="s">
        <v>99</v>
      </c>
      <c r="B22" t="s">
        <v>91</v>
      </c>
      <c r="C22" t="s">
        <v>62</v>
      </c>
      <c r="D22" t="s">
        <v>16</v>
      </c>
      <c r="E22" s="60">
        <v>54.022988499999997</v>
      </c>
      <c r="F22" s="60">
        <v>49.019607800000003</v>
      </c>
      <c r="M22" s="60">
        <v>54.022988499999997</v>
      </c>
      <c r="N22" s="60">
        <v>96.721311499999999</v>
      </c>
      <c r="O22" s="60">
        <v>90</v>
      </c>
      <c r="V22" s="60">
        <v>99.152542400000002</v>
      </c>
      <c r="X22" s="60">
        <v>16.3</v>
      </c>
    </row>
    <row r="23" spans="1:24" x14ac:dyDescent="0.25">
      <c r="A23" t="s">
        <v>99</v>
      </c>
      <c r="B23" t="s">
        <v>92</v>
      </c>
      <c r="C23" t="s">
        <v>58</v>
      </c>
      <c r="D23" t="s">
        <v>16</v>
      </c>
      <c r="E23" s="60">
        <v>30.882352900000001</v>
      </c>
      <c r="F23" s="60">
        <v>25.510204099999999</v>
      </c>
      <c r="M23" s="60">
        <v>30.769230799999999</v>
      </c>
      <c r="N23" s="60">
        <v>138.2352941</v>
      </c>
      <c r="O23" s="60">
        <v>139.70588240000001</v>
      </c>
      <c r="V23" s="60">
        <v>138.5</v>
      </c>
      <c r="X23" s="60">
        <v>9.57</v>
      </c>
    </row>
    <row r="24" spans="1:24" x14ac:dyDescent="0.25">
      <c r="A24" t="s">
        <v>99</v>
      </c>
      <c r="B24" t="s">
        <v>93</v>
      </c>
      <c r="C24" t="s">
        <v>15</v>
      </c>
      <c r="D24" t="s">
        <v>16</v>
      </c>
      <c r="E24" s="60">
        <v>43.4375</v>
      </c>
      <c r="F24" s="60">
        <v>43.055555599999998</v>
      </c>
      <c r="G24" s="60">
        <v>14.634146299999999</v>
      </c>
      <c r="M24" s="60">
        <v>44.193548399999997</v>
      </c>
      <c r="N24" s="60">
        <v>108.64661649999999</v>
      </c>
      <c r="O24" s="60">
        <v>107.8651685</v>
      </c>
      <c r="P24" s="60">
        <v>76.666666699999993</v>
      </c>
      <c r="V24" s="60">
        <v>108.33333330000001</v>
      </c>
      <c r="X24" s="60">
        <v>10.69</v>
      </c>
    </row>
    <row r="25" spans="1:24" x14ac:dyDescent="0.25">
      <c r="A25" t="s">
        <v>99</v>
      </c>
      <c r="B25" t="s">
        <v>95</v>
      </c>
      <c r="C25" t="s">
        <v>54</v>
      </c>
      <c r="D25" t="s">
        <v>16</v>
      </c>
      <c r="E25" s="60">
        <v>32.142857100000001</v>
      </c>
      <c r="F25" s="60">
        <v>16.6666667</v>
      </c>
      <c r="M25" s="60">
        <v>31.481481500000001</v>
      </c>
      <c r="N25" s="60">
        <v>111.3636364</v>
      </c>
      <c r="O25" s="60">
        <v>90.384615400000001</v>
      </c>
      <c r="V25" s="60">
        <v>111.9047619</v>
      </c>
      <c r="X25" s="60">
        <v>20.59</v>
      </c>
    </row>
    <row r="26" spans="1:24" x14ac:dyDescent="0.25">
      <c r="A26" t="s">
        <v>99</v>
      </c>
      <c r="B26" t="s">
        <v>96</v>
      </c>
      <c r="C26" t="s">
        <v>63</v>
      </c>
      <c r="D26" t="s">
        <v>16</v>
      </c>
      <c r="E26" s="60">
        <v>37.518463799999999</v>
      </c>
      <c r="F26" s="60">
        <v>28.443113799999999</v>
      </c>
      <c r="G26" s="60">
        <v>16.455696199999998</v>
      </c>
      <c r="M26" s="60">
        <v>37.92</v>
      </c>
      <c r="N26" s="60">
        <v>101.8595041</v>
      </c>
      <c r="O26" s="60">
        <v>85.2272727</v>
      </c>
      <c r="P26" s="60">
        <v>85.245901599999996</v>
      </c>
      <c r="V26" s="60">
        <v>101.87224670000001</v>
      </c>
      <c r="X26" s="60">
        <v>18.559999999999999</v>
      </c>
    </row>
    <row r="27" spans="1:24" x14ac:dyDescent="0.25">
      <c r="A27" t="s">
        <v>99</v>
      </c>
      <c r="B27" t="s">
        <v>100</v>
      </c>
      <c r="C27" t="s">
        <v>54</v>
      </c>
      <c r="D27" t="s">
        <v>16</v>
      </c>
      <c r="E27" s="60">
        <v>34.119106700000003</v>
      </c>
      <c r="F27" s="60">
        <v>26.6323024</v>
      </c>
      <c r="G27" s="60">
        <v>4.1666667000000004</v>
      </c>
      <c r="M27" s="60">
        <v>34.318766099999998</v>
      </c>
      <c r="N27" s="60">
        <v>106.6775244</v>
      </c>
      <c r="O27" s="60">
        <v>97.5352113</v>
      </c>
      <c r="P27" s="60">
        <v>63.7931034</v>
      </c>
      <c r="V27" s="60">
        <v>106.9256757</v>
      </c>
      <c r="X27" s="60">
        <v>16.52</v>
      </c>
    </row>
    <row r="28" spans="1:24" x14ac:dyDescent="0.25">
      <c r="A28" t="s">
        <v>101</v>
      </c>
      <c r="B28" t="s">
        <v>89</v>
      </c>
      <c r="C28" t="s">
        <v>63</v>
      </c>
      <c r="D28" t="s">
        <v>13</v>
      </c>
      <c r="E28" s="60">
        <v>47.644927500000001</v>
      </c>
      <c r="F28" s="60">
        <v>32.0895522</v>
      </c>
      <c r="G28" s="60">
        <v>17.441860500000001</v>
      </c>
      <c r="M28" s="60">
        <v>47.276264599999998</v>
      </c>
      <c r="N28" s="60">
        <v>121.23655909999999</v>
      </c>
      <c r="O28" s="60">
        <v>100</v>
      </c>
      <c r="P28" s="60">
        <v>80.555555600000005</v>
      </c>
      <c r="V28" s="60">
        <v>121.0982659</v>
      </c>
      <c r="X28" s="60">
        <v>9.44</v>
      </c>
    </row>
    <row r="29" spans="1:24" x14ac:dyDescent="0.25">
      <c r="A29" t="s">
        <v>102</v>
      </c>
      <c r="B29" t="s">
        <v>89</v>
      </c>
      <c r="C29" t="s">
        <v>54</v>
      </c>
      <c r="D29" t="s">
        <v>16</v>
      </c>
      <c r="E29" s="60">
        <v>56.696428599999997</v>
      </c>
      <c r="F29" s="60">
        <v>48.181818200000002</v>
      </c>
      <c r="G29" s="60">
        <v>25</v>
      </c>
      <c r="M29" s="60">
        <v>56.481481500000001</v>
      </c>
      <c r="N29" s="60">
        <v>129.62962959999999</v>
      </c>
      <c r="O29" s="60">
        <v>122.36842110000001</v>
      </c>
      <c r="P29" s="60">
        <v>91.071428600000004</v>
      </c>
      <c r="V29" s="60">
        <v>128.2467532</v>
      </c>
      <c r="X29" s="60">
        <v>16.48</v>
      </c>
    </row>
    <row r="30" spans="1:24" x14ac:dyDescent="0.25">
      <c r="A30" t="s">
        <v>102</v>
      </c>
      <c r="B30" t="s">
        <v>91</v>
      </c>
      <c r="C30" t="s">
        <v>69</v>
      </c>
      <c r="D30" t="s">
        <v>16</v>
      </c>
      <c r="E30" s="60">
        <v>40.2941176</v>
      </c>
      <c r="F30" s="60">
        <v>33.870967700000001</v>
      </c>
      <c r="G30" s="60">
        <v>14.2857143</v>
      </c>
      <c r="M30" s="60">
        <v>41.455696199999998</v>
      </c>
      <c r="N30" s="60">
        <v>108.6148649</v>
      </c>
      <c r="O30" s="60">
        <v>91.011235999999997</v>
      </c>
      <c r="P30" s="60">
        <v>57.258064500000003</v>
      </c>
      <c r="V30" s="60">
        <v>109.1240876</v>
      </c>
      <c r="X30" s="60">
        <v>15.85</v>
      </c>
    </row>
    <row r="31" spans="1:24" x14ac:dyDescent="0.25">
      <c r="A31" t="s">
        <v>102</v>
      </c>
      <c r="B31" t="s">
        <v>92</v>
      </c>
      <c r="C31" t="s">
        <v>65</v>
      </c>
      <c r="D31" t="s">
        <v>16</v>
      </c>
      <c r="E31" s="60">
        <v>52.558139500000003</v>
      </c>
      <c r="F31" s="60">
        <v>37.068965499999997</v>
      </c>
      <c r="G31" s="60">
        <v>5.8823528999999999</v>
      </c>
      <c r="M31" s="60">
        <v>51.5306122</v>
      </c>
      <c r="N31" s="60">
        <v>122.1428571</v>
      </c>
      <c r="O31" s="60">
        <v>100.8928571</v>
      </c>
      <c r="P31" s="60">
        <v>61.538461499999997</v>
      </c>
      <c r="V31" s="60">
        <v>123.97959179999999</v>
      </c>
      <c r="X31" s="60">
        <v>10.29</v>
      </c>
    </row>
    <row r="32" spans="1:24" x14ac:dyDescent="0.25">
      <c r="A32" t="s">
        <v>102</v>
      </c>
      <c r="B32" t="s">
        <v>93</v>
      </c>
      <c r="C32" t="s">
        <v>18</v>
      </c>
      <c r="D32" t="s">
        <v>13</v>
      </c>
      <c r="E32" s="60">
        <v>33.204134400000001</v>
      </c>
      <c r="F32" s="60">
        <v>26.0340633</v>
      </c>
      <c r="G32" s="60">
        <v>12.5</v>
      </c>
      <c r="M32" s="60">
        <v>33.288409700000003</v>
      </c>
      <c r="X32" s="60">
        <v>26.25</v>
      </c>
    </row>
    <row r="33" spans="1:24" x14ac:dyDescent="0.25">
      <c r="A33" t="s">
        <v>103</v>
      </c>
      <c r="B33" t="s">
        <v>89</v>
      </c>
      <c r="C33" t="s">
        <v>63</v>
      </c>
      <c r="D33" t="s">
        <v>16</v>
      </c>
      <c r="E33" s="60">
        <v>38.744588700000001</v>
      </c>
      <c r="F33" s="60">
        <v>25</v>
      </c>
      <c r="G33" s="60">
        <v>9.8039216000000007</v>
      </c>
      <c r="M33" s="60">
        <v>38.497652600000002</v>
      </c>
      <c r="N33" s="60">
        <v>105.5722892</v>
      </c>
      <c r="O33" s="60">
        <v>90.625</v>
      </c>
      <c r="P33" s="60">
        <v>72.142857100000001</v>
      </c>
      <c r="V33" s="60">
        <v>105.44871790000001</v>
      </c>
      <c r="X33" s="60">
        <v>17.18</v>
      </c>
    </row>
    <row r="34" spans="1:24" x14ac:dyDescent="0.25">
      <c r="A34" t="s">
        <v>103</v>
      </c>
      <c r="B34" t="s">
        <v>91</v>
      </c>
      <c r="C34" t="s">
        <v>65</v>
      </c>
      <c r="D34" t="s">
        <v>16</v>
      </c>
      <c r="X34" s="60">
        <v>8</v>
      </c>
    </row>
    <row r="35" spans="1:24" x14ac:dyDescent="0.25">
      <c r="A35" t="s">
        <v>103</v>
      </c>
      <c r="B35" t="s">
        <v>92</v>
      </c>
      <c r="C35" t="s">
        <v>59</v>
      </c>
      <c r="D35" t="s">
        <v>13</v>
      </c>
      <c r="E35" s="60">
        <v>36.382978700000002</v>
      </c>
      <c r="F35" s="60">
        <v>31.512605000000001</v>
      </c>
      <c r="G35" s="60">
        <v>14.814814800000001</v>
      </c>
      <c r="M35" s="60">
        <v>35.972850700000002</v>
      </c>
      <c r="N35" s="60">
        <v>97.014925399999996</v>
      </c>
      <c r="O35" s="60">
        <v>90.983606600000002</v>
      </c>
      <c r="P35" s="60">
        <v>68.055555600000005</v>
      </c>
      <c r="V35" s="60">
        <v>96.031745999999998</v>
      </c>
      <c r="X35" s="60">
        <v>11.84</v>
      </c>
    </row>
    <row r="36" spans="1:24" x14ac:dyDescent="0.25">
      <c r="A36" t="s">
        <v>103</v>
      </c>
      <c r="B36" t="s">
        <v>93</v>
      </c>
      <c r="C36" t="s">
        <v>55</v>
      </c>
      <c r="D36" t="s">
        <v>16</v>
      </c>
      <c r="E36" s="60">
        <v>39.802631599999998</v>
      </c>
      <c r="F36" s="60">
        <v>34.134615400000001</v>
      </c>
      <c r="G36" s="60">
        <v>10</v>
      </c>
      <c r="M36" s="60">
        <v>39.864864900000001</v>
      </c>
      <c r="N36" s="60">
        <v>102.4916944</v>
      </c>
      <c r="O36" s="60">
        <v>97.948717900000005</v>
      </c>
      <c r="P36" s="60">
        <v>68.253968299999997</v>
      </c>
      <c r="V36" s="60">
        <v>102.3569024</v>
      </c>
      <c r="X36" s="60">
        <v>14.15</v>
      </c>
    </row>
    <row r="37" spans="1:24" x14ac:dyDescent="0.25">
      <c r="A37" t="s">
        <v>103</v>
      </c>
      <c r="B37" t="s">
        <v>95</v>
      </c>
      <c r="C37" t="s">
        <v>61</v>
      </c>
      <c r="D37" t="s">
        <v>13</v>
      </c>
      <c r="E37" s="60">
        <v>50.292968700000003</v>
      </c>
      <c r="F37" s="60">
        <v>32.2485207</v>
      </c>
      <c r="G37" s="60">
        <v>17.204301099999999</v>
      </c>
      <c r="J37" s="60">
        <v>45.454545500000002</v>
      </c>
      <c r="L37" s="60">
        <v>52.631578900000001</v>
      </c>
      <c r="M37" s="60">
        <v>50.392817100000002</v>
      </c>
      <c r="N37" s="60">
        <v>121.35974299999999</v>
      </c>
      <c r="O37" s="60">
        <v>96.476510099999999</v>
      </c>
      <c r="P37" s="60">
        <v>73.125</v>
      </c>
      <c r="S37" s="60">
        <v>137.5</v>
      </c>
      <c r="U37" s="60">
        <v>148.14814809999999</v>
      </c>
      <c r="V37" s="60">
        <v>119.5961995</v>
      </c>
      <c r="W37" s="60">
        <v>83.330885499999994</v>
      </c>
      <c r="X37" s="60">
        <v>7.46</v>
      </c>
    </row>
    <row r="38" spans="1:24" x14ac:dyDescent="0.25">
      <c r="A38" t="s">
        <v>104</v>
      </c>
      <c r="B38" t="s">
        <v>89</v>
      </c>
      <c r="C38" t="s">
        <v>14</v>
      </c>
      <c r="D38" t="s">
        <v>13</v>
      </c>
      <c r="E38" s="60">
        <v>25.165562900000001</v>
      </c>
      <c r="F38" s="60">
        <v>16.25</v>
      </c>
      <c r="G38" s="60">
        <v>6.8181817999999996</v>
      </c>
      <c r="M38" s="60">
        <v>27.2058824</v>
      </c>
      <c r="N38" s="60">
        <v>73.4375</v>
      </c>
      <c r="O38" s="60">
        <v>62.5</v>
      </c>
      <c r="V38" s="60">
        <v>76.724137900000002</v>
      </c>
      <c r="X38" s="60">
        <v>27.19</v>
      </c>
    </row>
    <row r="39" spans="1:24" x14ac:dyDescent="0.25">
      <c r="A39" t="s">
        <v>104</v>
      </c>
      <c r="B39" t="s">
        <v>91</v>
      </c>
      <c r="C39" t="s">
        <v>14</v>
      </c>
      <c r="D39" t="s">
        <v>13</v>
      </c>
      <c r="E39" s="60">
        <v>51.785714300000002</v>
      </c>
      <c r="M39" s="60">
        <v>55.769230800000003</v>
      </c>
      <c r="N39" s="60">
        <v>130.7692308</v>
      </c>
      <c r="V39" s="60">
        <v>130.7692308</v>
      </c>
      <c r="X39" s="60">
        <v>9.57</v>
      </c>
    </row>
    <row r="40" spans="1:24" x14ac:dyDescent="0.25">
      <c r="A40" t="s">
        <v>104</v>
      </c>
      <c r="B40" t="s">
        <v>92</v>
      </c>
      <c r="C40" t="s">
        <v>54</v>
      </c>
      <c r="D40" t="s">
        <v>16</v>
      </c>
      <c r="E40" s="60">
        <v>59.130434800000003</v>
      </c>
      <c r="F40" s="60">
        <v>47.368421099999999</v>
      </c>
      <c r="G40" s="60">
        <v>26.086956499999999</v>
      </c>
      <c r="M40" s="60">
        <v>59.633027499999997</v>
      </c>
      <c r="N40" s="60">
        <v>134.70588240000001</v>
      </c>
      <c r="O40" s="60">
        <v>130.952381</v>
      </c>
      <c r="P40" s="60">
        <v>105</v>
      </c>
      <c r="V40" s="60">
        <v>135.625</v>
      </c>
      <c r="X40" s="60">
        <v>12.15</v>
      </c>
    </row>
    <row r="41" spans="1:24" x14ac:dyDescent="0.25">
      <c r="A41" t="s">
        <v>104</v>
      </c>
      <c r="B41" t="s">
        <v>93</v>
      </c>
      <c r="C41" t="s">
        <v>65</v>
      </c>
      <c r="D41" t="s">
        <v>16</v>
      </c>
      <c r="E41" s="60">
        <v>29</v>
      </c>
      <c r="F41" s="60">
        <v>26.25</v>
      </c>
      <c r="G41" s="60">
        <v>3.3333333000000001</v>
      </c>
      <c r="M41" s="60">
        <v>29</v>
      </c>
      <c r="N41" s="60">
        <v>106.7073171</v>
      </c>
      <c r="O41" s="60">
        <v>95</v>
      </c>
      <c r="V41" s="60">
        <v>102.5641026</v>
      </c>
      <c r="X41" s="60">
        <v>22.54</v>
      </c>
    </row>
    <row r="42" spans="1:24" x14ac:dyDescent="0.25">
      <c r="A42" t="s">
        <v>104</v>
      </c>
      <c r="B42" t="s">
        <v>95</v>
      </c>
      <c r="C42" t="s">
        <v>62</v>
      </c>
      <c r="D42" t="s">
        <v>16</v>
      </c>
      <c r="E42" s="60">
        <v>44.871794899999998</v>
      </c>
      <c r="F42" s="60">
        <v>38</v>
      </c>
      <c r="M42" s="60">
        <v>44.594594600000001</v>
      </c>
      <c r="N42" s="60">
        <v>86.764705899999996</v>
      </c>
      <c r="V42" s="60">
        <v>89.0625</v>
      </c>
      <c r="X42" s="60">
        <v>18.75</v>
      </c>
    </row>
    <row r="43" spans="1:24" x14ac:dyDescent="0.25">
      <c r="A43" t="s">
        <v>104</v>
      </c>
      <c r="B43" t="s">
        <v>96</v>
      </c>
      <c r="C43" t="s">
        <v>65</v>
      </c>
      <c r="D43" t="s">
        <v>13</v>
      </c>
      <c r="E43" s="60">
        <v>65.014577299999999</v>
      </c>
      <c r="F43" s="60">
        <v>58.75</v>
      </c>
      <c r="G43" s="60">
        <v>24.193548400000001</v>
      </c>
      <c r="M43" s="60">
        <v>66.1392405</v>
      </c>
      <c r="N43" s="60">
        <v>122.9938272</v>
      </c>
      <c r="O43" s="60">
        <v>101.5151515</v>
      </c>
      <c r="P43" s="60">
        <v>61.111111100000002</v>
      </c>
      <c r="V43" s="60">
        <v>124.5</v>
      </c>
      <c r="X43" s="60">
        <v>5.92</v>
      </c>
    </row>
    <row r="44" spans="1:24" x14ac:dyDescent="0.25">
      <c r="A44" t="s">
        <v>105</v>
      </c>
      <c r="B44" t="s">
        <v>89</v>
      </c>
      <c r="C44" t="s">
        <v>66</v>
      </c>
      <c r="D44" t="s">
        <v>16</v>
      </c>
      <c r="E44" s="60">
        <v>50.941176499999997</v>
      </c>
      <c r="F44" s="60">
        <v>33.771929800000002</v>
      </c>
      <c r="G44" s="60">
        <v>11.2676056</v>
      </c>
      <c r="L44" s="60">
        <v>42.857142899999999</v>
      </c>
      <c r="M44" s="60">
        <v>52.801120400000002</v>
      </c>
      <c r="N44" s="60">
        <v>115.59233450000001</v>
      </c>
      <c r="O44" s="60">
        <v>92.905405400000006</v>
      </c>
      <c r="P44" s="60">
        <v>76.530612199999993</v>
      </c>
      <c r="U44" s="60">
        <v>105.8823529</v>
      </c>
      <c r="V44" s="60">
        <v>117.687747</v>
      </c>
      <c r="X44" s="60">
        <v>10.18</v>
      </c>
    </row>
    <row r="45" spans="1:24" x14ac:dyDescent="0.25">
      <c r="A45" t="s">
        <v>105</v>
      </c>
      <c r="B45" t="s">
        <v>91</v>
      </c>
      <c r="C45" t="s">
        <v>59</v>
      </c>
      <c r="D45" t="s">
        <v>13</v>
      </c>
      <c r="E45" s="60">
        <v>39.344262299999997</v>
      </c>
      <c r="F45" s="60">
        <v>26.244343900000001</v>
      </c>
      <c r="G45" s="60">
        <v>10.3773585</v>
      </c>
      <c r="L45" s="60">
        <v>30.434782599999998</v>
      </c>
      <c r="M45" s="60">
        <v>40</v>
      </c>
      <c r="N45" s="60">
        <v>115.9326425</v>
      </c>
      <c r="O45" s="60">
        <v>101.9565217</v>
      </c>
      <c r="P45" s="60">
        <v>76.415094300000007</v>
      </c>
      <c r="U45" s="60">
        <v>89.285714299999995</v>
      </c>
      <c r="V45" s="60">
        <v>116.969697</v>
      </c>
      <c r="X45" s="60">
        <v>21.57</v>
      </c>
    </row>
    <row r="46" spans="1:24" x14ac:dyDescent="0.25">
      <c r="A46" t="s">
        <v>106</v>
      </c>
      <c r="B46" t="s">
        <v>89</v>
      </c>
      <c r="C46" t="s">
        <v>58</v>
      </c>
      <c r="D46" t="s">
        <v>16</v>
      </c>
      <c r="E46" s="60">
        <v>58.024691400000002</v>
      </c>
      <c r="F46" s="60">
        <v>34.285714300000002</v>
      </c>
      <c r="G46" s="60">
        <v>20</v>
      </c>
      <c r="M46" s="60">
        <v>59.722222199999997</v>
      </c>
      <c r="N46" s="60">
        <v>99.242424200000002</v>
      </c>
      <c r="O46" s="60">
        <v>88.513513500000002</v>
      </c>
      <c r="P46" s="60">
        <v>81.25</v>
      </c>
      <c r="V46" s="60">
        <v>102.5423729</v>
      </c>
      <c r="X46" s="60">
        <v>11.46</v>
      </c>
    </row>
    <row r="47" spans="1:24" x14ac:dyDescent="0.25">
      <c r="A47" t="s">
        <v>107</v>
      </c>
      <c r="B47" t="s">
        <v>89</v>
      </c>
      <c r="C47" t="s">
        <v>55</v>
      </c>
      <c r="D47" t="s">
        <v>16</v>
      </c>
      <c r="E47" s="60">
        <v>36.565097000000002</v>
      </c>
      <c r="F47" s="60">
        <v>32.618025799999998</v>
      </c>
      <c r="G47" s="60">
        <v>22.115384599999999</v>
      </c>
      <c r="H47" s="60">
        <v>23.214285700000001</v>
      </c>
      <c r="K47" s="60">
        <v>23.076923099999998</v>
      </c>
      <c r="M47" s="60">
        <v>41.224489800000001</v>
      </c>
      <c r="N47" s="60">
        <v>105.02183410000001</v>
      </c>
      <c r="O47" s="60">
        <v>99.0625</v>
      </c>
      <c r="P47" s="60">
        <v>95.967741899999993</v>
      </c>
      <c r="Q47" s="60">
        <v>85.185185200000006</v>
      </c>
      <c r="T47" s="60">
        <v>92.708333300000007</v>
      </c>
      <c r="V47" s="60">
        <v>107.87878790000001</v>
      </c>
      <c r="W47" s="60">
        <v>91.519227099999995</v>
      </c>
      <c r="X47" s="60">
        <v>20.28</v>
      </c>
    </row>
    <row r="48" spans="1:24" x14ac:dyDescent="0.25">
      <c r="A48" t="s">
        <v>107</v>
      </c>
      <c r="B48" t="s">
        <v>91</v>
      </c>
      <c r="C48" t="s">
        <v>18</v>
      </c>
      <c r="D48" t="s">
        <v>16</v>
      </c>
      <c r="E48" s="60">
        <v>33.506044899999999</v>
      </c>
      <c r="F48" s="60">
        <v>24.198250699999999</v>
      </c>
      <c r="G48" s="60">
        <v>9.4736841999999992</v>
      </c>
      <c r="M48" s="60">
        <v>33.634719699999998</v>
      </c>
      <c r="X48" s="60">
        <v>14.15</v>
      </c>
    </row>
    <row r="49" spans="1:24" x14ac:dyDescent="0.25">
      <c r="A49" t="s">
        <v>108</v>
      </c>
      <c r="B49" t="s">
        <v>89</v>
      </c>
      <c r="C49" t="s">
        <v>54</v>
      </c>
      <c r="D49" t="s">
        <v>16</v>
      </c>
      <c r="E49" s="60">
        <v>66.457023100000001</v>
      </c>
      <c r="F49" s="60">
        <v>55.789473700000002</v>
      </c>
      <c r="G49" s="60">
        <v>33.6283186</v>
      </c>
      <c r="J49" s="60">
        <v>90</v>
      </c>
      <c r="M49" s="60">
        <v>65.977011500000003</v>
      </c>
      <c r="N49" s="60">
        <v>145.80152670000001</v>
      </c>
      <c r="O49" s="60">
        <v>131.94444440000001</v>
      </c>
      <c r="P49" s="60">
        <v>109.7826087</v>
      </c>
      <c r="S49" s="60">
        <v>175</v>
      </c>
      <c r="V49" s="60">
        <v>144.8467967</v>
      </c>
      <c r="X49" s="60">
        <v>10.91</v>
      </c>
    </row>
    <row r="50" spans="1:24" x14ac:dyDescent="0.25">
      <c r="A50" t="s">
        <v>108</v>
      </c>
      <c r="B50" t="s">
        <v>91</v>
      </c>
      <c r="C50" t="s">
        <v>67</v>
      </c>
      <c r="D50" t="s">
        <v>16</v>
      </c>
      <c r="E50" s="60">
        <v>39.926739900000001</v>
      </c>
      <c r="F50" s="60">
        <v>30.5369128</v>
      </c>
      <c r="G50" s="60">
        <v>12.037037</v>
      </c>
      <c r="I50" s="60">
        <v>35.714285699999998</v>
      </c>
      <c r="M50" s="60">
        <v>39.711934200000002</v>
      </c>
      <c r="N50" s="60">
        <v>96.982758599999997</v>
      </c>
      <c r="O50" s="60">
        <v>86.947791199999998</v>
      </c>
      <c r="P50" s="60">
        <v>64.880952399999998</v>
      </c>
      <c r="R50" s="60">
        <v>84.090909100000005</v>
      </c>
      <c r="V50" s="60">
        <v>95.657276999999993</v>
      </c>
      <c r="X50" s="60">
        <v>14.49</v>
      </c>
    </row>
    <row r="51" spans="1:24" x14ac:dyDescent="0.25">
      <c r="A51" t="s">
        <v>108</v>
      </c>
      <c r="B51" t="s">
        <v>92</v>
      </c>
      <c r="C51" t="s">
        <v>65</v>
      </c>
      <c r="D51" t="s">
        <v>16</v>
      </c>
      <c r="E51" s="60">
        <v>26.363636400000001</v>
      </c>
      <c r="F51" s="60">
        <v>27.380952400000002</v>
      </c>
      <c r="G51" s="60">
        <v>4.3478260999999998</v>
      </c>
      <c r="M51" s="60">
        <v>26.9607843</v>
      </c>
      <c r="N51" s="60">
        <v>101.5957447</v>
      </c>
      <c r="O51" s="60">
        <v>99.21875</v>
      </c>
      <c r="V51" s="60">
        <v>98.863636400000004</v>
      </c>
      <c r="X51" s="60">
        <v>15.25</v>
      </c>
    </row>
    <row r="52" spans="1:24" x14ac:dyDescent="0.25">
      <c r="A52" t="s">
        <v>109</v>
      </c>
      <c r="B52" t="s">
        <v>89</v>
      </c>
      <c r="C52" t="s">
        <v>59</v>
      </c>
      <c r="D52" t="s">
        <v>13</v>
      </c>
      <c r="E52" s="60">
        <v>38.347457599999998</v>
      </c>
      <c r="F52" s="60">
        <v>26.190476199999999</v>
      </c>
      <c r="G52" s="60">
        <v>2.9411765000000001</v>
      </c>
      <c r="I52" s="60">
        <v>13.636363599999999</v>
      </c>
      <c r="M52" s="60">
        <v>39.761904800000003</v>
      </c>
      <c r="N52" s="60">
        <v>101.6363636</v>
      </c>
      <c r="O52" s="60">
        <v>86.71875</v>
      </c>
      <c r="P52" s="60">
        <v>48.75</v>
      </c>
      <c r="V52" s="60">
        <v>103.2653061</v>
      </c>
      <c r="X52" s="60">
        <v>22.61</v>
      </c>
    </row>
    <row r="53" spans="1:24" x14ac:dyDescent="0.25">
      <c r="A53" t="s">
        <v>109</v>
      </c>
      <c r="B53" t="s">
        <v>91</v>
      </c>
      <c r="C53" t="s">
        <v>54</v>
      </c>
      <c r="D53" t="s">
        <v>16</v>
      </c>
      <c r="E53" s="60">
        <v>54.716981099999998</v>
      </c>
      <c r="F53" s="60">
        <v>34.579439299999997</v>
      </c>
      <c r="G53" s="60">
        <v>24.731182799999999</v>
      </c>
      <c r="M53" s="60">
        <v>54.821428599999997</v>
      </c>
      <c r="N53" s="60">
        <v>124.2753623</v>
      </c>
      <c r="O53" s="60">
        <v>93.442622999999998</v>
      </c>
      <c r="P53" s="60">
        <v>99</v>
      </c>
      <c r="V53" s="60">
        <v>123.73737370000001</v>
      </c>
      <c r="X53" s="60">
        <v>14</v>
      </c>
    </row>
    <row r="54" spans="1:24" x14ac:dyDescent="0.25">
      <c r="A54" t="s">
        <v>109</v>
      </c>
      <c r="B54" t="s">
        <v>92</v>
      </c>
      <c r="C54" t="s">
        <v>65</v>
      </c>
      <c r="D54" t="s">
        <v>16</v>
      </c>
      <c r="E54" s="60">
        <v>46.5</v>
      </c>
      <c r="F54" s="60">
        <v>31.395348800000001</v>
      </c>
      <c r="G54" s="60">
        <v>0</v>
      </c>
      <c r="M54" s="60">
        <v>47.3958333</v>
      </c>
      <c r="N54" s="60">
        <v>137.7403846</v>
      </c>
      <c r="O54" s="60">
        <v>124.4186047</v>
      </c>
      <c r="P54" s="60">
        <v>90.625</v>
      </c>
      <c r="V54" s="60">
        <v>137.87128709999999</v>
      </c>
      <c r="X54" s="60">
        <v>11.22</v>
      </c>
    </row>
    <row r="55" spans="1:24" x14ac:dyDescent="0.25">
      <c r="A55" t="s">
        <v>109</v>
      </c>
      <c r="B55" t="s">
        <v>93</v>
      </c>
      <c r="C55" t="s">
        <v>59</v>
      </c>
      <c r="D55" t="s">
        <v>13</v>
      </c>
      <c r="E55" s="60">
        <v>33.823529399999998</v>
      </c>
      <c r="F55" s="60">
        <v>25.8333333</v>
      </c>
      <c r="G55" s="60">
        <v>2</v>
      </c>
      <c r="M55" s="60">
        <v>31.9587629</v>
      </c>
      <c r="N55" s="60">
        <v>91.037735799999993</v>
      </c>
      <c r="O55" s="60">
        <v>82.142857100000001</v>
      </c>
      <c r="P55" s="60">
        <v>65</v>
      </c>
      <c r="V55" s="60">
        <v>90.196078400000005</v>
      </c>
      <c r="X55" s="60">
        <v>14.91</v>
      </c>
    </row>
    <row r="56" spans="1:24" x14ac:dyDescent="0.25">
      <c r="A56" t="s">
        <v>110</v>
      </c>
      <c r="B56" t="s">
        <v>89</v>
      </c>
      <c r="C56" t="s">
        <v>62</v>
      </c>
      <c r="D56" t="s">
        <v>16</v>
      </c>
      <c r="E56" s="60">
        <v>51.351351399999999</v>
      </c>
      <c r="F56" s="60">
        <v>39.285714300000002</v>
      </c>
      <c r="G56" s="60">
        <v>5.5555555999999999</v>
      </c>
      <c r="M56" s="60">
        <v>52.298850600000002</v>
      </c>
      <c r="N56" s="60">
        <v>114.9350649</v>
      </c>
      <c r="O56" s="60">
        <v>95.370370399999999</v>
      </c>
      <c r="P56" s="60">
        <v>81.666666699999993</v>
      </c>
      <c r="V56" s="60">
        <v>113.6986301</v>
      </c>
      <c r="X56" s="60">
        <v>14.54</v>
      </c>
    </row>
    <row r="57" spans="1:24" x14ac:dyDescent="0.25">
      <c r="A57" t="s">
        <v>110</v>
      </c>
      <c r="B57" t="s">
        <v>91</v>
      </c>
      <c r="C57" t="s">
        <v>54</v>
      </c>
      <c r="D57" t="s">
        <v>13</v>
      </c>
      <c r="E57" s="60">
        <v>20.588235300000001</v>
      </c>
      <c r="F57" s="60">
        <v>20.3947368</v>
      </c>
      <c r="G57" s="60">
        <v>10</v>
      </c>
      <c r="H57" s="60">
        <v>21.830985900000002</v>
      </c>
      <c r="I57" s="60">
        <v>21.212121199999999</v>
      </c>
      <c r="N57" s="60">
        <v>93.421052599999996</v>
      </c>
      <c r="O57" s="60">
        <v>93.396226400000003</v>
      </c>
      <c r="Q57" s="60">
        <v>96.808510600000005</v>
      </c>
      <c r="R57" s="60">
        <v>94.642857100000001</v>
      </c>
      <c r="W57" s="60">
        <v>63.247239299999997</v>
      </c>
      <c r="X57" s="60">
        <v>29.37</v>
      </c>
    </row>
    <row r="58" spans="1:24" x14ac:dyDescent="0.25">
      <c r="A58" t="s">
        <v>111</v>
      </c>
      <c r="B58" t="s">
        <v>89</v>
      </c>
      <c r="C58" t="s">
        <v>65</v>
      </c>
      <c r="D58" t="s">
        <v>16</v>
      </c>
      <c r="E58" s="60">
        <v>29.222520100000001</v>
      </c>
      <c r="F58" s="60">
        <v>22.5352113</v>
      </c>
      <c r="G58" s="60">
        <v>14.084507</v>
      </c>
      <c r="H58" s="60">
        <v>14.864864900000001</v>
      </c>
      <c r="K58" s="60">
        <v>18.644067799999998</v>
      </c>
      <c r="L58" s="60">
        <v>30</v>
      </c>
      <c r="M58" s="60">
        <v>30.0847458</v>
      </c>
      <c r="N58" s="60">
        <v>89.583333300000007</v>
      </c>
      <c r="O58" s="60">
        <v>77.409638599999994</v>
      </c>
      <c r="P58" s="60">
        <v>70.408163299999998</v>
      </c>
      <c r="Q58" s="60">
        <v>73.469387800000007</v>
      </c>
      <c r="T58" s="60">
        <v>73.913043500000001</v>
      </c>
      <c r="U58" s="60">
        <v>67.307692299999999</v>
      </c>
      <c r="V58" s="60">
        <v>91.990291299999996</v>
      </c>
      <c r="W58" s="60">
        <v>69.435162199999994</v>
      </c>
      <c r="X58" s="60">
        <v>100</v>
      </c>
    </row>
    <row r="59" spans="1:24" x14ac:dyDescent="0.25">
      <c r="A59" t="s">
        <v>111</v>
      </c>
      <c r="B59" t="s">
        <v>91</v>
      </c>
      <c r="C59" t="s">
        <v>65</v>
      </c>
      <c r="D59" t="s">
        <v>16</v>
      </c>
      <c r="E59" s="60">
        <v>27.9527559</v>
      </c>
      <c r="F59" s="60">
        <v>24.647887300000001</v>
      </c>
      <c r="G59" s="60">
        <v>1.4285714</v>
      </c>
      <c r="M59" s="60">
        <v>28.225806500000001</v>
      </c>
      <c r="N59" s="60">
        <v>91.525423700000005</v>
      </c>
      <c r="O59" s="60">
        <v>81.048387099999999</v>
      </c>
      <c r="P59" s="60">
        <v>50</v>
      </c>
      <c r="V59" s="60">
        <v>91.956521699999996</v>
      </c>
      <c r="X59" s="60">
        <v>17.579999999999998</v>
      </c>
    </row>
    <row r="60" spans="1:24" x14ac:dyDescent="0.25">
      <c r="A60" t="s">
        <v>111</v>
      </c>
      <c r="B60" t="s">
        <v>92</v>
      </c>
      <c r="C60" t="s">
        <v>62</v>
      </c>
      <c r="D60" t="s">
        <v>16</v>
      </c>
      <c r="E60" s="60">
        <v>11.9047619</v>
      </c>
      <c r="F60" s="60">
        <v>9.375</v>
      </c>
      <c r="G60" s="60">
        <v>0</v>
      </c>
      <c r="M60" s="60">
        <v>11.403508799999999</v>
      </c>
      <c r="N60" s="60">
        <v>79.583333300000007</v>
      </c>
      <c r="O60" s="60">
        <v>72.619047600000002</v>
      </c>
      <c r="P60" s="60">
        <v>58.928571400000003</v>
      </c>
      <c r="V60" s="60">
        <v>78.846153799999996</v>
      </c>
      <c r="X60" s="60">
        <v>23.5</v>
      </c>
    </row>
    <row r="61" spans="1:24" x14ac:dyDescent="0.25">
      <c r="A61" t="s">
        <v>111</v>
      </c>
      <c r="B61" t="s">
        <v>93</v>
      </c>
      <c r="C61" t="s">
        <v>65</v>
      </c>
      <c r="D61" t="s">
        <v>16</v>
      </c>
      <c r="E61" s="60">
        <v>42.826087000000001</v>
      </c>
      <c r="F61" s="60">
        <v>33.3333333</v>
      </c>
      <c r="G61" s="60">
        <v>12.037037</v>
      </c>
      <c r="M61" s="60">
        <v>43.691588799999998</v>
      </c>
      <c r="N61" s="60">
        <v>107.4698795</v>
      </c>
      <c r="O61" s="60">
        <v>93.661971800000003</v>
      </c>
      <c r="P61" s="60">
        <v>71.354166699999993</v>
      </c>
      <c r="V61" s="60">
        <v>106.9053708</v>
      </c>
      <c r="X61" s="60">
        <v>8.1300000000000008</v>
      </c>
    </row>
    <row r="62" spans="1:24" x14ac:dyDescent="0.25">
      <c r="A62" t="s">
        <v>111</v>
      </c>
      <c r="B62" t="s">
        <v>95</v>
      </c>
      <c r="C62" t="s">
        <v>65</v>
      </c>
      <c r="D62" t="s">
        <v>13</v>
      </c>
      <c r="E62" s="60">
        <v>27.173912999999999</v>
      </c>
      <c r="F62" s="60">
        <v>22</v>
      </c>
      <c r="M62" s="60">
        <v>27.777777799999999</v>
      </c>
      <c r="N62" s="60">
        <v>91.145833300000007</v>
      </c>
      <c r="O62" s="60">
        <v>72.7272727</v>
      </c>
      <c r="P62" s="60">
        <v>61.363636399999997</v>
      </c>
      <c r="V62" s="60">
        <v>91.145833300000007</v>
      </c>
      <c r="X62" s="60">
        <v>16.190000000000001</v>
      </c>
    </row>
    <row r="63" spans="1:24" x14ac:dyDescent="0.25">
      <c r="A63" t="s">
        <v>111</v>
      </c>
      <c r="B63" t="s">
        <v>96</v>
      </c>
      <c r="C63" t="s">
        <v>65</v>
      </c>
      <c r="D63" t="s">
        <v>16</v>
      </c>
      <c r="E63" s="60">
        <v>43.373494000000001</v>
      </c>
      <c r="F63" s="60">
        <v>33.3333333</v>
      </c>
      <c r="G63" s="60">
        <v>18.181818199999999</v>
      </c>
      <c r="M63" s="60">
        <v>44.230769199999997</v>
      </c>
      <c r="N63" s="60">
        <v>103.7356322</v>
      </c>
      <c r="O63" s="60">
        <v>92.763157899999996</v>
      </c>
      <c r="P63" s="60">
        <v>109.67741940000001</v>
      </c>
      <c r="V63" s="60">
        <v>104.4303797</v>
      </c>
      <c r="X63" s="60">
        <v>7.87</v>
      </c>
    </row>
    <row r="64" spans="1:24" x14ac:dyDescent="0.25">
      <c r="A64" t="s">
        <v>111</v>
      </c>
      <c r="B64" t="s">
        <v>100</v>
      </c>
      <c r="C64" t="s">
        <v>14</v>
      </c>
      <c r="D64" t="s">
        <v>16</v>
      </c>
      <c r="E64" s="60">
        <v>31.3868613</v>
      </c>
      <c r="M64" s="60">
        <v>31.2</v>
      </c>
      <c r="N64" s="60">
        <v>89.285714299999995</v>
      </c>
      <c r="V64" s="60">
        <v>91.666666699999993</v>
      </c>
      <c r="X64" s="60">
        <v>39.340000000000003</v>
      </c>
    </row>
    <row r="65" spans="1:24" x14ac:dyDescent="0.25">
      <c r="A65" t="s">
        <v>112</v>
      </c>
      <c r="B65" t="s">
        <v>89</v>
      </c>
      <c r="C65" t="s">
        <v>63</v>
      </c>
      <c r="D65" t="s">
        <v>13</v>
      </c>
      <c r="E65" s="60">
        <v>66.793168899999998</v>
      </c>
      <c r="F65" s="60">
        <v>42</v>
      </c>
      <c r="G65" s="60">
        <v>24.137930999999998</v>
      </c>
      <c r="H65" s="60">
        <v>21.739130400000001</v>
      </c>
      <c r="J65" s="60">
        <v>52.631578900000001</v>
      </c>
      <c r="L65" s="60">
        <v>65.217391300000003</v>
      </c>
      <c r="M65" s="60">
        <v>67.185877500000004</v>
      </c>
      <c r="N65" s="60">
        <v>152.94117650000001</v>
      </c>
      <c r="O65" s="60">
        <v>137.5</v>
      </c>
      <c r="P65" s="60">
        <v>109.375</v>
      </c>
      <c r="S65" s="60">
        <v>150</v>
      </c>
      <c r="V65" s="60">
        <v>152.53067480000001</v>
      </c>
      <c r="X65" s="60">
        <v>5.47</v>
      </c>
    </row>
    <row r="66" spans="1:24" x14ac:dyDescent="0.25">
      <c r="A66" t="s">
        <v>112</v>
      </c>
      <c r="B66" t="s">
        <v>91</v>
      </c>
      <c r="C66" t="s">
        <v>65</v>
      </c>
      <c r="D66" t="s">
        <v>13</v>
      </c>
      <c r="E66" s="60">
        <v>57.990867600000001</v>
      </c>
      <c r="F66" s="60">
        <v>26.351351399999999</v>
      </c>
      <c r="G66" s="60">
        <v>19.354838699999998</v>
      </c>
      <c r="H66" s="60">
        <v>18.75</v>
      </c>
      <c r="K66" s="60">
        <v>13.3333333</v>
      </c>
      <c r="L66" s="60">
        <v>63.636363600000003</v>
      </c>
      <c r="M66" s="60">
        <v>64.353312299999999</v>
      </c>
      <c r="N66" s="60">
        <v>121.031746</v>
      </c>
      <c r="O66" s="60">
        <v>83.482142899999999</v>
      </c>
      <c r="P66" s="60">
        <v>67.708333300000007</v>
      </c>
      <c r="Q66" s="60">
        <v>68.75</v>
      </c>
      <c r="T66" s="60">
        <v>75</v>
      </c>
      <c r="U66" s="60">
        <v>127.2727273</v>
      </c>
      <c r="V66" s="60">
        <v>126.07913670000001</v>
      </c>
      <c r="W66" s="60">
        <v>66.545365700000005</v>
      </c>
      <c r="X66" s="60">
        <v>10.08</v>
      </c>
    </row>
    <row r="67" spans="1:24" x14ac:dyDescent="0.25">
      <c r="A67" t="s">
        <v>112</v>
      </c>
      <c r="B67" t="s">
        <v>92</v>
      </c>
      <c r="C67" t="s">
        <v>65</v>
      </c>
      <c r="D67" t="s">
        <v>16</v>
      </c>
      <c r="E67" s="60">
        <v>60.606060599999999</v>
      </c>
      <c r="F67" s="60">
        <v>50</v>
      </c>
      <c r="M67" s="60">
        <v>60.606060599999999</v>
      </c>
      <c r="N67" s="60">
        <v>134.48275860000001</v>
      </c>
      <c r="O67" s="60">
        <v>116.0714286</v>
      </c>
      <c r="V67" s="60">
        <v>139.2857143</v>
      </c>
      <c r="X67" s="60">
        <v>10.14</v>
      </c>
    </row>
    <row r="68" spans="1:24" x14ac:dyDescent="0.25">
      <c r="A68" t="s">
        <v>112</v>
      </c>
      <c r="B68" t="s">
        <v>93</v>
      </c>
      <c r="C68" t="s">
        <v>65</v>
      </c>
      <c r="D68" t="s">
        <v>16</v>
      </c>
      <c r="E68" s="60">
        <v>60</v>
      </c>
      <c r="F68" s="60">
        <v>51.234567900000002</v>
      </c>
      <c r="G68" s="60">
        <v>16.6666667</v>
      </c>
      <c r="M68" s="60">
        <v>60</v>
      </c>
      <c r="N68" s="60">
        <v>122.96918770000001</v>
      </c>
      <c r="O68" s="60">
        <v>106.69291339999999</v>
      </c>
      <c r="P68" s="60">
        <v>87.234042599999995</v>
      </c>
      <c r="V68" s="60">
        <v>122.10682490000001</v>
      </c>
      <c r="X68" s="60">
        <v>14.69</v>
      </c>
    </row>
    <row r="69" spans="1:24" x14ac:dyDescent="0.25">
      <c r="A69" t="s">
        <v>112</v>
      </c>
      <c r="B69" t="s">
        <v>95</v>
      </c>
      <c r="C69" t="s">
        <v>55</v>
      </c>
      <c r="D69" t="s">
        <v>16</v>
      </c>
      <c r="E69" s="60">
        <v>52.153109999999998</v>
      </c>
      <c r="F69" s="60">
        <v>40.566037700000003</v>
      </c>
      <c r="G69" s="60">
        <v>20.8333333</v>
      </c>
      <c r="M69" s="60">
        <v>53.266331700000002</v>
      </c>
      <c r="N69" s="60">
        <v>115.1351351</v>
      </c>
      <c r="O69" s="60">
        <v>101.9607843</v>
      </c>
      <c r="P69" s="60">
        <v>84.0425532</v>
      </c>
      <c r="V69" s="60">
        <v>115.9217877</v>
      </c>
      <c r="X69" s="60">
        <v>6.83</v>
      </c>
    </row>
    <row r="70" spans="1:24" x14ac:dyDescent="0.25">
      <c r="A70" t="s">
        <v>112</v>
      </c>
      <c r="B70" t="s">
        <v>96</v>
      </c>
      <c r="C70" t="s">
        <v>54</v>
      </c>
      <c r="D70" t="s">
        <v>16</v>
      </c>
      <c r="E70" s="60">
        <v>23.529411799999998</v>
      </c>
      <c r="F70" s="60">
        <v>14.4067797</v>
      </c>
      <c r="G70" s="60">
        <v>0</v>
      </c>
      <c r="M70" s="60">
        <v>23.529411799999998</v>
      </c>
      <c r="N70" s="60">
        <v>85.416666699999993</v>
      </c>
      <c r="O70" s="60">
        <v>72.560975600000006</v>
      </c>
      <c r="P70" s="60">
        <v>61.538461499999997</v>
      </c>
      <c r="V70" s="60">
        <v>85.416666699999993</v>
      </c>
      <c r="X70" s="60">
        <v>20.61</v>
      </c>
    </row>
    <row r="71" spans="1:24" x14ac:dyDescent="0.25">
      <c r="A71" t="s">
        <v>113</v>
      </c>
      <c r="B71" t="s">
        <v>89</v>
      </c>
      <c r="C71" t="s">
        <v>63</v>
      </c>
      <c r="D71" t="s">
        <v>13</v>
      </c>
      <c r="E71" s="60">
        <v>54.3421053</v>
      </c>
      <c r="F71" s="60">
        <v>32.571428599999997</v>
      </c>
      <c r="G71" s="60">
        <v>8.1818182000000004</v>
      </c>
      <c r="M71" s="60">
        <v>54.183813399999998</v>
      </c>
      <c r="N71" s="60">
        <v>133.17929760000001</v>
      </c>
      <c r="O71" s="60">
        <v>104.3859649</v>
      </c>
      <c r="P71" s="60">
        <v>72.307692299999999</v>
      </c>
      <c r="V71" s="60">
        <v>133.07543519999999</v>
      </c>
      <c r="X71" s="60">
        <v>12.56</v>
      </c>
    </row>
    <row r="72" spans="1:24" x14ac:dyDescent="0.25">
      <c r="A72" t="s">
        <v>114</v>
      </c>
      <c r="B72" t="s">
        <v>89</v>
      </c>
      <c r="C72" t="s">
        <v>59</v>
      </c>
      <c r="D72" t="s">
        <v>16</v>
      </c>
      <c r="E72" s="60">
        <v>36.717557300000003</v>
      </c>
      <c r="F72" s="60">
        <v>24.963925</v>
      </c>
      <c r="G72" s="60">
        <v>5.6666667000000004</v>
      </c>
      <c r="J72" s="60">
        <v>70.833333300000007</v>
      </c>
      <c r="K72" s="60">
        <v>40</v>
      </c>
      <c r="L72" s="60">
        <v>31.818181800000001</v>
      </c>
      <c r="M72" s="60">
        <v>35.8333333</v>
      </c>
      <c r="N72" s="60">
        <v>104.5517241</v>
      </c>
      <c r="O72" s="60">
        <v>90.558510600000005</v>
      </c>
      <c r="P72" s="60">
        <v>66.285714299999995</v>
      </c>
      <c r="V72" s="60">
        <v>103.1674208</v>
      </c>
      <c r="X72" s="60">
        <v>21.07</v>
      </c>
    </row>
    <row r="73" spans="1:24" x14ac:dyDescent="0.25">
      <c r="A73" t="s">
        <v>114</v>
      </c>
      <c r="B73" t="s">
        <v>91</v>
      </c>
      <c r="C73" t="s">
        <v>67</v>
      </c>
      <c r="D73" t="s">
        <v>13</v>
      </c>
      <c r="E73" s="60">
        <v>66.969009799999995</v>
      </c>
      <c r="F73" s="60">
        <v>52.777777800000003</v>
      </c>
      <c r="G73" s="60">
        <v>25.988700600000001</v>
      </c>
      <c r="H73" s="60">
        <v>45.238095199999997</v>
      </c>
      <c r="J73" s="60">
        <v>77.631578899999994</v>
      </c>
      <c r="K73" s="60">
        <v>34.375</v>
      </c>
      <c r="M73" s="60">
        <v>67.167919800000007</v>
      </c>
      <c r="N73" s="60">
        <v>147.2477064</v>
      </c>
      <c r="O73" s="60">
        <v>132.5</v>
      </c>
      <c r="P73" s="60">
        <v>91.883116900000005</v>
      </c>
      <c r="Q73" s="60">
        <v>129.6875</v>
      </c>
      <c r="S73" s="60">
        <v>166.66666670000001</v>
      </c>
      <c r="T73" s="60">
        <v>115</v>
      </c>
      <c r="V73" s="60">
        <v>146.98795179999999</v>
      </c>
      <c r="X73" s="60">
        <v>4.51</v>
      </c>
    </row>
    <row r="74" spans="1:24" x14ac:dyDescent="0.25">
      <c r="A74" t="s">
        <v>114</v>
      </c>
      <c r="B74" t="s">
        <v>92</v>
      </c>
      <c r="C74" t="s">
        <v>59</v>
      </c>
      <c r="D74" t="s">
        <v>13</v>
      </c>
      <c r="E74" s="60">
        <v>50.816993500000002</v>
      </c>
      <c r="F74" s="60">
        <v>24.418604699999999</v>
      </c>
      <c r="G74" s="60">
        <v>8.9743589999999998</v>
      </c>
      <c r="H74" s="60">
        <v>10</v>
      </c>
      <c r="L74" s="60">
        <v>44.117647099999999</v>
      </c>
      <c r="M74" s="60">
        <v>53.612167300000003</v>
      </c>
      <c r="N74" s="60">
        <v>142.4317618</v>
      </c>
      <c r="O74" s="60">
        <v>107.6190476</v>
      </c>
      <c r="P74" s="60">
        <v>82.291666699999993</v>
      </c>
      <c r="U74" s="60">
        <v>152.5</v>
      </c>
      <c r="V74" s="60">
        <v>143.67977529999999</v>
      </c>
      <c r="X74" s="60">
        <v>100</v>
      </c>
    </row>
    <row r="75" spans="1:24" x14ac:dyDescent="0.25">
      <c r="A75" t="s">
        <v>114</v>
      </c>
      <c r="B75" t="s">
        <v>93</v>
      </c>
      <c r="C75" t="s">
        <v>63</v>
      </c>
      <c r="D75" t="s">
        <v>13</v>
      </c>
      <c r="E75" s="60">
        <v>73.624288399999998</v>
      </c>
      <c r="F75" s="60">
        <v>43.181818200000002</v>
      </c>
      <c r="G75" s="60">
        <v>19.230769200000001</v>
      </c>
      <c r="J75" s="60">
        <v>67.857142899999999</v>
      </c>
      <c r="L75" s="60">
        <v>80.952381000000003</v>
      </c>
      <c r="M75" s="60">
        <v>74.4456177</v>
      </c>
      <c r="N75" s="60">
        <v>149.86595170000001</v>
      </c>
      <c r="O75" s="60">
        <v>111.7977528</v>
      </c>
      <c r="P75" s="60">
        <v>87.837837800000003</v>
      </c>
      <c r="V75" s="60">
        <v>151.0385757</v>
      </c>
      <c r="X75" s="60">
        <v>5.28</v>
      </c>
    </row>
    <row r="76" spans="1:24" x14ac:dyDescent="0.25">
      <c r="A76" t="s">
        <v>114</v>
      </c>
      <c r="B76" t="s">
        <v>95</v>
      </c>
      <c r="C76" t="s">
        <v>57</v>
      </c>
      <c r="D76" t="s">
        <v>13</v>
      </c>
      <c r="E76" s="60">
        <v>70.307167199999995</v>
      </c>
      <c r="F76" s="60">
        <v>40.384615400000001</v>
      </c>
      <c r="G76" s="60">
        <v>10.2040816</v>
      </c>
      <c r="M76" s="60">
        <v>71.586715900000002</v>
      </c>
      <c r="N76" s="60">
        <v>151.5929204</v>
      </c>
      <c r="O76" s="60">
        <v>110.41666669999999</v>
      </c>
      <c r="P76" s="60">
        <v>72.826087000000001</v>
      </c>
      <c r="V76" s="60">
        <v>152.7619048</v>
      </c>
      <c r="X76" s="60">
        <v>5.32</v>
      </c>
    </row>
    <row r="77" spans="1:24" x14ac:dyDescent="0.25">
      <c r="A77" t="s">
        <v>114</v>
      </c>
      <c r="B77" t="s">
        <v>96</v>
      </c>
      <c r="C77" t="s">
        <v>59</v>
      </c>
      <c r="D77" t="s">
        <v>13</v>
      </c>
      <c r="E77" s="60">
        <v>39.289678100000003</v>
      </c>
      <c r="F77" s="60">
        <v>31.292517</v>
      </c>
      <c r="G77" s="60">
        <v>10.8910891</v>
      </c>
      <c r="M77" s="60">
        <v>40.023894900000002</v>
      </c>
      <c r="N77" s="60">
        <v>109.6928983</v>
      </c>
      <c r="O77" s="60">
        <v>97.626582299999995</v>
      </c>
      <c r="P77" s="60">
        <v>76.363636400000004</v>
      </c>
      <c r="V77" s="60">
        <v>110.28513239999999</v>
      </c>
      <c r="X77" s="60">
        <v>16.77</v>
      </c>
    </row>
    <row r="78" spans="1:24" x14ac:dyDescent="0.25">
      <c r="A78" t="s">
        <v>114</v>
      </c>
      <c r="B78" t="s">
        <v>100</v>
      </c>
      <c r="C78" t="s">
        <v>66</v>
      </c>
      <c r="D78" t="s">
        <v>16</v>
      </c>
      <c r="E78" s="60">
        <v>41.881638799999998</v>
      </c>
      <c r="F78" s="60">
        <v>38.137472299999999</v>
      </c>
      <c r="G78" s="60">
        <v>10.2272727</v>
      </c>
      <c r="M78" s="60">
        <v>41.6666667</v>
      </c>
      <c r="N78" s="60">
        <v>111.69977919999999</v>
      </c>
      <c r="O78" s="60">
        <v>105.625</v>
      </c>
      <c r="P78" s="60">
        <v>80.597014900000005</v>
      </c>
      <c r="V78" s="60">
        <v>112.01373</v>
      </c>
      <c r="X78" s="60">
        <v>12.98</v>
      </c>
    </row>
    <row r="79" spans="1:24" x14ac:dyDescent="0.25">
      <c r="A79" t="s">
        <v>114</v>
      </c>
      <c r="B79" t="s">
        <v>115</v>
      </c>
      <c r="C79" t="s">
        <v>54</v>
      </c>
      <c r="D79" t="s">
        <v>16</v>
      </c>
      <c r="E79" s="60">
        <v>55.263157900000003</v>
      </c>
      <c r="F79" s="60">
        <v>41.6666667</v>
      </c>
      <c r="M79" s="60">
        <v>58.3333333</v>
      </c>
      <c r="N79" s="60">
        <v>123.2142857</v>
      </c>
      <c r="V79" s="60">
        <v>125</v>
      </c>
      <c r="X79" s="60">
        <v>22.86</v>
      </c>
    </row>
    <row r="80" spans="1:24" x14ac:dyDescent="0.25">
      <c r="A80" t="s">
        <v>116</v>
      </c>
      <c r="B80" t="s">
        <v>89</v>
      </c>
      <c r="C80" t="s">
        <v>59</v>
      </c>
      <c r="D80" t="s">
        <v>16</v>
      </c>
      <c r="E80" s="60">
        <v>59.410801999999997</v>
      </c>
      <c r="F80" s="60">
        <v>37.195121999999998</v>
      </c>
      <c r="G80" s="60">
        <v>25.5319149</v>
      </c>
      <c r="J80" s="60">
        <v>65.384615400000001</v>
      </c>
      <c r="M80" s="60">
        <v>60.036166399999999</v>
      </c>
      <c r="N80" s="60">
        <v>133.7301587</v>
      </c>
      <c r="O80" s="60">
        <v>99.065420599999996</v>
      </c>
      <c r="P80" s="60">
        <v>99.166666699999993</v>
      </c>
      <c r="V80" s="60">
        <v>134.36619719999999</v>
      </c>
      <c r="X80" s="60">
        <v>9.57</v>
      </c>
    </row>
    <row r="81" spans="1:24" x14ac:dyDescent="0.25">
      <c r="A81" t="s">
        <v>116</v>
      </c>
      <c r="B81" t="s">
        <v>91</v>
      </c>
      <c r="C81" t="s">
        <v>14</v>
      </c>
      <c r="D81" t="s">
        <v>13</v>
      </c>
      <c r="E81" s="60">
        <v>30.769230799999999</v>
      </c>
      <c r="F81" s="60">
        <v>22.580645199999999</v>
      </c>
      <c r="G81" s="60">
        <v>0</v>
      </c>
      <c r="M81" s="60">
        <v>27.868852499999999</v>
      </c>
      <c r="N81" s="60">
        <v>89.166666699999993</v>
      </c>
      <c r="O81" s="60">
        <v>82.142857100000001</v>
      </c>
      <c r="V81" s="60">
        <v>85.714285700000005</v>
      </c>
      <c r="X81" s="60">
        <v>18.45</v>
      </c>
    </row>
    <row r="82" spans="1:24" x14ac:dyDescent="0.25">
      <c r="A82" t="s">
        <v>116</v>
      </c>
      <c r="B82" t="s">
        <v>92</v>
      </c>
      <c r="C82" t="s">
        <v>68</v>
      </c>
      <c r="D82" t="s">
        <v>16</v>
      </c>
      <c r="E82" s="60">
        <v>61.009174299999998</v>
      </c>
      <c r="F82" s="60">
        <v>39.0625</v>
      </c>
      <c r="G82" s="60">
        <v>26.6666667</v>
      </c>
      <c r="M82" s="60">
        <v>60.576923100000002</v>
      </c>
      <c r="N82" s="60">
        <v>134.0909091</v>
      </c>
      <c r="O82" s="60">
        <v>98.214285700000005</v>
      </c>
      <c r="P82" s="60">
        <v>73.333333300000007</v>
      </c>
      <c r="V82" s="60">
        <v>134.04255319999999</v>
      </c>
      <c r="X82" s="60">
        <v>4.2699999999999996</v>
      </c>
    </row>
    <row r="83" spans="1:24" x14ac:dyDescent="0.25">
      <c r="A83" t="s">
        <v>116</v>
      </c>
      <c r="B83" t="s">
        <v>93</v>
      </c>
      <c r="C83" t="s">
        <v>65</v>
      </c>
      <c r="D83" t="s">
        <v>16</v>
      </c>
      <c r="E83" s="60">
        <v>59.0361446</v>
      </c>
      <c r="F83" s="60">
        <v>48.3333333</v>
      </c>
      <c r="G83" s="60">
        <v>14.2857143</v>
      </c>
      <c r="M83" s="60">
        <v>60.897435899999998</v>
      </c>
      <c r="N83" s="60">
        <v>113.31521739999999</v>
      </c>
      <c r="O83" s="60">
        <v>94.285714299999995</v>
      </c>
      <c r="P83" s="60">
        <v>68.055555600000005</v>
      </c>
      <c r="V83" s="60">
        <v>113.0813953</v>
      </c>
      <c r="X83" s="60">
        <v>10.92</v>
      </c>
    </row>
    <row r="84" spans="1:24" x14ac:dyDescent="0.25">
      <c r="A84" t="s">
        <v>117</v>
      </c>
      <c r="B84" t="s">
        <v>89</v>
      </c>
      <c r="C84" t="s">
        <v>55</v>
      </c>
      <c r="D84" t="s">
        <v>16</v>
      </c>
      <c r="E84" s="60">
        <v>52.252252300000002</v>
      </c>
      <c r="F84" s="60">
        <v>45.614035100000002</v>
      </c>
      <c r="M84" s="60">
        <v>54.368932000000001</v>
      </c>
      <c r="N84" s="60">
        <v>125.2631579</v>
      </c>
      <c r="O84" s="60">
        <v>127.5510204</v>
      </c>
      <c r="V84" s="60">
        <v>131.03448280000001</v>
      </c>
      <c r="X84" s="60">
        <v>12.4</v>
      </c>
    </row>
    <row r="85" spans="1:24" x14ac:dyDescent="0.25">
      <c r="A85" t="s">
        <v>117</v>
      </c>
      <c r="B85" t="s">
        <v>91</v>
      </c>
      <c r="C85" t="s">
        <v>54</v>
      </c>
      <c r="D85" t="s">
        <v>16</v>
      </c>
      <c r="E85" s="60">
        <v>58.883248700000003</v>
      </c>
      <c r="F85" s="60">
        <v>50</v>
      </c>
      <c r="G85" s="60">
        <v>22.222222200000001</v>
      </c>
      <c r="M85" s="60">
        <v>58.6021505</v>
      </c>
      <c r="N85" s="60">
        <v>131.4814815</v>
      </c>
      <c r="O85" s="60">
        <v>108.78378379999999</v>
      </c>
      <c r="P85" s="60">
        <v>71.153846200000004</v>
      </c>
      <c r="V85" s="60">
        <v>132.56578949999999</v>
      </c>
      <c r="X85" s="60">
        <v>12.5</v>
      </c>
    </row>
    <row r="86" spans="1:24" x14ac:dyDescent="0.25">
      <c r="A86" t="s">
        <v>117</v>
      </c>
      <c r="B86" t="s">
        <v>92</v>
      </c>
      <c r="C86" t="s">
        <v>59</v>
      </c>
      <c r="D86" t="s">
        <v>13</v>
      </c>
      <c r="E86" s="60">
        <v>36.834532400000001</v>
      </c>
      <c r="F86" s="60">
        <v>26.524390199999999</v>
      </c>
      <c r="G86" s="60">
        <v>15.2941176</v>
      </c>
      <c r="I86" s="60">
        <v>13.1578947</v>
      </c>
      <c r="M86" s="60">
        <v>38.0348653</v>
      </c>
      <c r="N86" s="60">
        <v>103.80952379999999</v>
      </c>
      <c r="O86" s="60">
        <v>87.740384599999999</v>
      </c>
      <c r="P86" s="60">
        <v>82.407407399999997</v>
      </c>
      <c r="V86" s="60">
        <v>106.28205130000001</v>
      </c>
      <c r="X86" s="60">
        <v>24.03</v>
      </c>
    </row>
    <row r="87" spans="1:24" x14ac:dyDescent="0.25">
      <c r="A87" t="s">
        <v>117</v>
      </c>
      <c r="B87" t="s">
        <v>93</v>
      </c>
      <c r="C87" t="s">
        <v>59</v>
      </c>
      <c r="D87" t="s">
        <v>13</v>
      </c>
      <c r="E87" s="60">
        <v>39.665653499999998</v>
      </c>
      <c r="F87" s="60">
        <v>28.488372099999999</v>
      </c>
      <c r="G87" s="60">
        <v>2.8571428999999999</v>
      </c>
      <c r="M87" s="60">
        <v>40.231788100000003</v>
      </c>
      <c r="N87" s="60">
        <v>114.24936390000001</v>
      </c>
      <c r="O87" s="60">
        <v>99.751243799999997</v>
      </c>
      <c r="P87" s="60">
        <v>64.197530900000004</v>
      </c>
      <c r="V87" s="60">
        <v>113.6986301</v>
      </c>
      <c r="X87" s="60">
        <v>21.45</v>
      </c>
    </row>
    <row r="88" spans="1:24" x14ac:dyDescent="0.25">
      <c r="A88" t="s">
        <v>117</v>
      </c>
      <c r="B88" t="s">
        <v>95</v>
      </c>
      <c r="C88" t="s">
        <v>57</v>
      </c>
      <c r="D88" t="s">
        <v>13</v>
      </c>
      <c r="E88" s="60">
        <v>60.846560799999999</v>
      </c>
      <c r="F88" s="60">
        <v>39.285714300000002</v>
      </c>
      <c r="G88" s="60">
        <v>17.391304300000002</v>
      </c>
      <c r="M88" s="60">
        <v>60.803059300000001</v>
      </c>
      <c r="N88" s="60">
        <v>129.54545450000001</v>
      </c>
      <c r="O88" s="60">
        <v>94.270833300000007</v>
      </c>
      <c r="P88" s="60">
        <v>85.784313699999998</v>
      </c>
      <c r="S88" s="60">
        <v>154.54545450000001</v>
      </c>
      <c r="V88" s="60">
        <v>129.34782609999999</v>
      </c>
      <c r="X88" s="60">
        <v>8.08</v>
      </c>
    </row>
    <row r="89" spans="1:24" x14ac:dyDescent="0.25">
      <c r="A89" t="s">
        <v>117</v>
      </c>
      <c r="B89" t="s">
        <v>96</v>
      </c>
      <c r="C89" t="s">
        <v>55</v>
      </c>
      <c r="D89" t="s">
        <v>16</v>
      </c>
      <c r="E89" s="60">
        <v>42.424242399999997</v>
      </c>
      <c r="F89" s="60">
        <v>30.555555600000002</v>
      </c>
      <c r="G89" s="60">
        <v>17.8082192</v>
      </c>
      <c r="M89" s="60">
        <v>44.748858400000003</v>
      </c>
      <c r="N89" s="60">
        <v>116.21004569999999</v>
      </c>
      <c r="O89" s="60">
        <v>99.264705899999996</v>
      </c>
      <c r="P89" s="60">
        <v>76.811594200000002</v>
      </c>
      <c r="V89" s="60">
        <v>118.66028710000001</v>
      </c>
      <c r="X89" s="60">
        <v>8.94</v>
      </c>
    </row>
    <row r="90" spans="1:24" x14ac:dyDescent="0.25">
      <c r="A90" t="s">
        <v>118</v>
      </c>
      <c r="B90" t="s">
        <v>89</v>
      </c>
      <c r="C90" t="s">
        <v>67</v>
      </c>
      <c r="D90" t="s">
        <v>16</v>
      </c>
      <c r="E90" s="60">
        <v>38.412017200000001</v>
      </c>
      <c r="F90" s="60">
        <v>32.173912999999999</v>
      </c>
      <c r="G90" s="60">
        <v>6.0975609999999998</v>
      </c>
      <c r="M90" s="60">
        <v>38.732394399999997</v>
      </c>
      <c r="N90" s="60">
        <v>105.07246379999999</v>
      </c>
      <c r="O90" s="60">
        <v>88.829787199999998</v>
      </c>
      <c r="P90" s="60">
        <v>60.8333333</v>
      </c>
      <c r="V90" s="60">
        <v>105.2139037</v>
      </c>
      <c r="X90" s="60">
        <v>12</v>
      </c>
    </row>
    <row r="91" spans="1:24" x14ac:dyDescent="0.25">
      <c r="A91" t="s">
        <v>118</v>
      </c>
      <c r="B91" t="s">
        <v>91</v>
      </c>
      <c r="C91" t="s">
        <v>54</v>
      </c>
      <c r="D91" t="s">
        <v>16</v>
      </c>
      <c r="E91" s="60">
        <v>59.090909099999998</v>
      </c>
      <c r="F91" s="60">
        <v>42.9824561</v>
      </c>
      <c r="G91" s="60">
        <v>32.142857100000001</v>
      </c>
      <c r="M91" s="60">
        <v>59.444444400000002</v>
      </c>
      <c r="N91" s="60">
        <v>121.1267606</v>
      </c>
      <c r="O91" s="60">
        <v>90.816326500000002</v>
      </c>
      <c r="P91" s="60">
        <v>80.434782600000005</v>
      </c>
      <c r="V91" s="60">
        <v>121.7548077</v>
      </c>
      <c r="X91" s="60">
        <v>6.19</v>
      </c>
    </row>
    <row r="92" spans="1:24" x14ac:dyDescent="0.25">
      <c r="A92" t="s">
        <v>118</v>
      </c>
      <c r="B92" t="s">
        <v>92</v>
      </c>
      <c r="C92" t="s">
        <v>67</v>
      </c>
      <c r="D92" t="s">
        <v>16</v>
      </c>
      <c r="E92" s="60">
        <v>46.572104000000003</v>
      </c>
      <c r="F92" s="60">
        <v>35.3773585</v>
      </c>
      <c r="G92" s="60">
        <v>19.318181800000001</v>
      </c>
      <c r="M92" s="60">
        <v>46.446700499999999</v>
      </c>
      <c r="N92" s="60">
        <v>110.3403141</v>
      </c>
      <c r="O92" s="60">
        <v>92.528735600000005</v>
      </c>
      <c r="P92" s="60">
        <v>75</v>
      </c>
      <c r="V92" s="60">
        <v>112.2191011</v>
      </c>
      <c r="X92" s="60">
        <v>9.82</v>
      </c>
    </row>
    <row r="93" spans="1:24" x14ac:dyDescent="0.25">
      <c r="A93" t="s">
        <v>118</v>
      </c>
      <c r="B93" t="s">
        <v>93</v>
      </c>
      <c r="C93" t="s">
        <v>65</v>
      </c>
      <c r="D93" t="s">
        <v>13</v>
      </c>
      <c r="E93" s="60">
        <v>47.432762799999999</v>
      </c>
      <c r="F93" s="60">
        <v>20.118343200000002</v>
      </c>
      <c r="G93" s="60">
        <v>12.658227800000001</v>
      </c>
      <c r="H93" s="60">
        <v>13.978494599999999</v>
      </c>
      <c r="J93" s="60">
        <v>34.615384599999999</v>
      </c>
      <c r="K93" s="60">
        <v>16.438356200000001</v>
      </c>
      <c r="L93" s="60">
        <v>28.571428600000001</v>
      </c>
      <c r="M93" s="60">
        <v>58.139534900000001</v>
      </c>
      <c r="N93" s="60">
        <v>106.62650600000001</v>
      </c>
      <c r="O93" s="60">
        <v>68.208092500000006</v>
      </c>
      <c r="P93" s="60">
        <v>58.5227273</v>
      </c>
      <c r="Q93" s="60">
        <v>67.821782200000001</v>
      </c>
      <c r="S93" s="60">
        <v>100</v>
      </c>
      <c r="T93" s="60">
        <v>71.686746999999997</v>
      </c>
      <c r="U93" s="60">
        <v>59.090909099999998</v>
      </c>
      <c r="V93" s="60">
        <v>120.8984375</v>
      </c>
      <c r="W93" s="60">
        <v>86.989522699999995</v>
      </c>
      <c r="X93" s="60">
        <v>14.69</v>
      </c>
    </row>
    <row r="94" spans="1:24" x14ac:dyDescent="0.25">
      <c r="A94" t="s">
        <v>118</v>
      </c>
      <c r="B94" t="s">
        <v>95</v>
      </c>
      <c r="C94" t="s">
        <v>18</v>
      </c>
      <c r="D94" t="s">
        <v>13</v>
      </c>
      <c r="E94" s="60">
        <v>46.969696999999996</v>
      </c>
      <c r="F94" s="60">
        <v>40</v>
      </c>
      <c r="G94" s="60">
        <v>9.0909090999999993</v>
      </c>
      <c r="M94" s="60">
        <v>46.153846199999997</v>
      </c>
      <c r="X94" s="60">
        <v>18.399999999999999</v>
      </c>
    </row>
    <row r="95" spans="1:24" x14ac:dyDescent="0.25">
      <c r="A95" t="s">
        <v>119</v>
      </c>
      <c r="B95" t="s">
        <v>89</v>
      </c>
      <c r="C95" t="s">
        <v>55</v>
      </c>
      <c r="D95" t="s">
        <v>16</v>
      </c>
      <c r="E95" s="60">
        <v>37.089201899999999</v>
      </c>
      <c r="F95" s="60">
        <v>26.136363599999999</v>
      </c>
      <c r="G95" s="60">
        <v>4.5454545</v>
      </c>
      <c r="K95" s="60">
        <v>12.5</v>
      </c>
      <c r="M95" s="60">
        <v>39.304812800000001</v>
      </c>
      <c r="N95" s="60">
        <v>100.5376344</v>
      </c>
      <c r="O95" s="60">
        <v>82.7433628</v>
      </c>
      <c r="P95" s="60">
        <v>59.756097599999997</v>
      </c>
      <c r="T95" s="60">
        <v>75</v>
      </c>
      <c r="V95" s="60">
        <v>103.61635219999999</v>
      </c>
      <c r="X95" s="60">
        <v>14.79</v>
      </c>
    </row>
    <row r="96" spans="1:24" x14ac:dyDescent="0.25">
      <c r="A96" t="s">
        <v>119</v>
      </c>
      <c r="B96" t="s">
        <v>91</v>
      </c>
      <c r="C96" t="s">
        <v>65</v>
      </c>
      <c r="D96" t="s">
        <v>16</v>
      </c>
      <c r="E96" s="60">
        <v>79.032258100000007</v>
      </c>
      <c r="F96" s="60">
        <v>65</v>
      </c>
      <c r="M96" s="60">
        <v>79.032258100000007</v>
      </c>
      <c r="N96" s="60">
        <v>144.64285709999999</v>
      </c>
      <c r="V96" s="60">
        <v>144.64285709999999</v>
      </c>
      <c r="X96" s="60">
        <v>6.33</v>
      </c>
    </row>
    <row r="97" spans="1:24" x14ac:dyDescent="0.25">
      <c r="A97" t="s">
        <v>119</v>
      </c>
      <c r="B97" t="s">
        <v>92</v>
      </c>
      <c r="C97" t="s">
        <v>58</v>
      </c>
      <c r="D97" t="s">
        <v>16</v>
      </c>
      <c r="E97" s="60">
        <v>48.4375</v>
      </c>
      <c r="F97" s="60">
        <v>20</v>
      </c>
      <c r="M97" s="60">
        <v>51.785714300000002</v>
      </c>
      <c r="N97" s="60">
        <v>115</v>
      </c>
      <c r="V97" s="60">
        <v>121.0526316</v>
      </c>
      <c r="X97" s="60">
        <v>5.04</v>
      </c>
    </row>
    <row r="98" spans="1:24" x14ac:dyDescent="0.25">
      <c r="A98" t="s">
        <v>119</v>
      </c>
      <c r="B98" t="s">
        <v>93</v>
      </c>
      <c r="C98" t="s">
        <v>61</v>
      </c>
      <c r="D98" t="s">
        <v>16</v>
      </c>
      <c r="E98" s="60">
        <v>28.214285700000001</v>
      </c>
      <c r="F98" s="60">
        <v>17.424242400000001</v>
      </c>
      <c r="G98" s="60">
        <v>8.9285713999999992</v>
      </c>
      <c r="M98" s="60">
        <v>27.4074074</v>
      </c>
      <c r="N98" s="60">
        <v>83.203125</v>
      </c>
      <c r="O98" s="60">
        <v>74.576271199999994</v>
      </c>
      <c r="P98" s="60">
        <v>73.863636400000004</v>
      </c>
      <c r="V98" s="60">
        <v>82.024793399999993</v>
      </c>
      <c r="X98" s="60">
        <v>11.5</v>
      </c>
    </row>
    <row r="99" spans="1:24" x14ac:dyDescent="0.25">
      <c r="A99" t="s">
        <v>119</v>
      </c>
      <c r="B99" t="s">
        <v>95</v>
      </c>
      <c r="C99" t="s">
        <v>62</v>
      </c>
      <c r="D99" t="s">
        <v>16</v>
      </c>
      <c r="E99" s="60">
        <v>28.3333333</v>
      </c>
      <c r="F99" s="60">
        <v>17.391304300000002</v>
      </c>
      <c r="M99" s="60">
        <v>29.310344799999999</v>
      </c>
      <c r="N99" s="60">
        <v>114.6551724</v>
      </c>
      <c r="O99" s="60">
        <v>95.3125</v>
      </c>
      <c r="V99" s="60">
        <v>118.5185185</v>
      </c>
      <c r="X99" s="60">
        <v>14.55</v>
      </c>
    </row>
    <row r="100" spans="1:24" x14ac:dyDescent="0.25">
      <c r="A100" t="s">
        <v>119</v>
      </c>
      <c r="B100" t="s">
        <v>96</v>
      </c>
      <c r="C100" t="s">
        <v>59</v>
      </c>
      <c r="D100" t="s">
        <v>13</v>
      </c>
      <c r="E100" s="60">
        <v>58.6065574</v>
      </c>
      <c r="F100" s="60">
        <v>40.131578900000001</v>
      </c>
      <c r="G100" s="60">
        <v>16.363636400000001</v>
      </c>
      <c r="M100" s="60">
        <v>59.701492500000001</v>
      </c>
      <c r="N100" s="60">
        <v>128.1674208</v>
      </c>
      <c r="O100" s="60">
        <v>108.5526316</v>
      </c>
      <c r="P100" s="60">
        <v>66.911764700000006</v>
      </c>
      <c r="V100" s="60">
        <v>131.4070352</v>
      </c>
      <c r="X100" s="60">
        <v>9.4499999999999993</v>
      </c>
    </row>
    <row r="101" spans="1:24" x14ac:dyDescent="0.25">
      <c r="A101" t="s">
        <v>120</v>
      </c>
      <c r="B101" t="s">
        <v>89</v>
      </c>
      <c r="C101" t="s">
        <v>56</v>
      </c>
      <c r="D101" t="s">
        <v>13</v>
      </c>
      <c r="E101" s="60">
        <v>32.163187899999997</v>
      </c>
      <c r="F101" s="60">
        <v>21.372548999999999</v>
      </c>
      <c r="G101" s="60">
        <v>7.6086957000000002</v>
      </c>
      <c r="H101" s="60">
        <v>9.375</v>
      </c>
      <c r="K101" s="60">
        <v>14</v>
      </c>
      <c r="L101" s="60">
        <v>23.3333333</v>
      </c>
      <c r="M101" s="60">
        <v>34.624145800000001</v>
      </c>
      <c r="N101" s="60">
        <v>86.885245900000001</v>
      </c>
      <c r="O101" s="60">
        <v>74.764150900000004</v>
      </c>
      <c r="P101" s="60">
        <v>52.027026999999997</v>
      </c>
      <c r="Q101" s="60">
        <v>58.3333333</v>
      </c>
      <c r="T101" s="60">
        <v>71.25</v>
      </c>
      <c r="V101" s="60">
        <v>88.349514600000006</v>
      </c>
      <c r="W101" s="60">
        <v>24.211819500000001</v>
      </c>
      <c r="X101" s="60">
        <v>15.49</v>
      </c>
    </row>
    <row r="102" spans="1:24" x14ac:dyDescent="0.25">
      <c r="A102" t="s">
        <v>120</v>
      </c>
      <c r="B102" t="s">
        <v>91</v>
      </c>
      <c r="C102" t="s">
        <v>64</v>
      </c>
      <c r="D102" t="s">
        <v>13</v>
      </c>
    </row>
    <row r="103" spans="1:24" x14ac:dyDescent="0.25">
      <c r="A103" t="s">
        <v>120</v>
      </c>
      <c r="B103" t="s">
        <v>92</v>
      </c>
      <c r="C103" t="s">
        <v>57</v>
      </c>
      <c r="D103" t="s">
        <v>16</v>
      </c>
      <c r="E103" s="60">
        <v>47.810218999999996</v>
      </c>
      <c r="F103" s="60">
        <v>30.4166667</v>
      </c>
      <c r="G103" s="60">
        <v>11.1111111</v>
      </c>
      <c r="M103" s="60">
        <v>48.1627297</v>
      </c>
      <c r="N103" s="60">
        <v>106.8531469</v>
      </c>
      <c r="O103" s="60">
        <v>88.963964000000004</v>
      </c>
      <c r="P103" s="60">
        <v>64.732142899999999</v>
      </c>
      <c r="V103" s="60">
        <v>107.1104387</v>
      </c>
      <c r="X103" s="60">
        <v>9.1300000000000008</v>
      </c>
    </row>
    <row r="104" spans="1:24" x14ac:dyDescent="0.25">
      <c r="A104" t="s">
        <v>120</v>
      </c>
      <c r="B104" t="s">
        <v>93</v>
      </c>
      <c r="C104" t="s">
        <v>15</v>
      </c>
      <c r="D104" t="s">
        <v>13</v>
      </c>
      <c r="E104" s="60">
        <v>42.424242399999997</v>
      </c>
      <c r="M104" s="60">
        <v>42.1875</v>
      </c>
      <c r="N104" s="60">
        <v>114.4230769</v>
      </c>
      <c r="V104" s="60">
        <v>114</v>
      </c>
      <c r="X104" s="60">
        <v>24.14</v>
      </c>
    </row>
    <row r="105" spans="1:24" x14ac:dyDescent="0.25">
      <c r="A105" t="s">
        <v>120</v>
      </c>
      <c r="B105" t="s">
        <v>95</v>
      </c>
      <c r="C105" t="s">
        <v>65</v>
      </c>
      <c r="D105" t="s">
        <v>16</v>
      </c>
      <c r="X105" s="60">
        <v>20</v>
      </c>
    </row>
    <row r="106" spans="1:24" x14ac:dyDescent="0.25">
      <c r="A106" t="s">
        <v>120</v>
      </c>
      <c r="B106" t="s">
        <v>96</v>
      </c>
      <c r="C106" t="s">
        <v>62</v>
      </c>
      <c r="D106" t="s">
        <v>16</v>
      </c>
      <c r="E106" s="60">
        <v>31.2903226</v>
      </c>
      <c r="F106" s="60">
        <v>26.213592200000001</v>
      </c>
      <c r="G106" s="60">
        <v>4.5454545</v>
      </c>
      <c r="M106" s="60">
        <v>30.357142899999999</v>
      </c>
      <c r="N106" s="60">
        <v>96.797152999999994</v>
      </c>
      <c r="O106" s="60">
        <v>97.604790399999999</v>
      </c>
      <c r="P106" s="60">
        <v>70.238095200000004</v>
      </c>
      <c r="V106" s="60">
        <v>95.617529899999994</v>
      </c>
      <c r="X106" s="60">
        <v>23.81</v>
      </c>
    </row>
    <row r="107" spans="1:24" x14ac:dyDescent="0.25">
      <c r="A107" t="s">
        <v>121</v>
      </c>
      <c r="B107" t="s">
        <v>89</v>
      </c>
      <c r="C107" t="s">
        <v>54</v>
      </c>
      <c r="D107" t="s">
        <v>16</v>
      </c>
      <c r="E107" s="60">
        <v>36.111111100000002</v>
      </c>
      <c r="F107" s="60">
        <v>40.625</v>
      </c>
      <c r="M107" s="60">
        <v>38.235294099999997</v>
      </c>
      <c r="N107" s="60">
        <v>107.29166669999999</v>
      </c>
      <c r="O107" s="60">
        <v>118.75</v>
      </c>
      <c r="V107" s="60">
        <v>108.6956522</v>
      </c>
      <c r="X107" s="60">
        <v>19.670000000000002</v>
      </c>
    </row>
    <row r="108" spans="1:24" x14ac:dyDescent="0.25">
      <c r="A108" t="s">
        <v>121</v>
      </c>
      <c r="B108" t="s">
        <v>91</v>
      </c>
      <c r="C108" t="s">
        <v>62</v>
      </c>
      <c r="D108" t="s">
        <v>16</v>
      </c>
      <c r="E108" s="60">
        <v>56.273764300000003</v>
      </c>
      <c r="F108" s="60">
        <v>48.936170199999999</v>
      </c>
      <c r="G108" s="60">
        <v>31.578947400000001</v>
      </c>
      <c r="H108" s="60">
        <v>51.351351399999999</v>
      </c>
      <c r="K108" s="60">
        <v>34.375</v>
      </c>
      <c r="M108" s="60">
        <v>57.731958800000001</v>
      </c>
      <c r="N108" s="60">
        <v>115.92741940000001</v>
      </c>
      <c r="O108" s="60">
        <v>105.93220340000001</v>
      </c>
      <c r="P108" s="60">
        <v>86.25</v>
      </c>
      <c r="Q108" s="60">
        <v>108.33333330000001</v>
      </c>
      <c r="T108" s="60">
        <v>101.9230769</v>
      </c>
      <c r="V108" s="60">
        <v>116.2234043</v>
      </c>
      <c r="W108" s="60">
        <v>94.646665900000002</v>
      </c>
      <c r="X108" s="60">
        <v>11.52</v>
      </c>
    </row>
    <row r="109" spans="1:24" x14ac:dyDescent="0.25">
      <c r="A109" t="s">
        <v>121</v>
      </c>
      <c r="B109" t="s">
        <v>92</v>
      </c>
      <c r="C109" t="s">
        <v>55</v>
      </c>
      <c r="D109" t="s">
        <v>16</v>
      </c>
      <c r="E109" s="60">
        <v>27.706422</v>
      </c>
      <c r="F109" s="60">
        <v>21.676300600000001</v>
      </c>
      <c r="G109" s="60">
        <v>9.8214286000000008</v>
      </c>
      <c r="M109" s="60">
        <v>27.016885599999998</v>
      </c>
      <c r="N109" s="60">
        <v>93.302752299999995</v>
      </c>
      <c r="O109" s="60">
        <v>82.336182300000004</v>
      </c>
      <c r="P109" s="60">
        <v>69.565217399999995</v>
      </c>
      <c r="V109" s="60">
        <v>93.453510399999999</v>
      </c>
      <c r="X109" s="60">
        <v>13.7</v>
      </c>
    </row>
    <row r="110" spans="1:24" x14ac:dyDescent="0.25">
      <c r="A110" t="s">
        <v>121</v>
      </c>
      <c r="B110" t="s">
        <v>93</v>
      </c>
      <c r="C110" t="s">
        <v>54</v>
      </c>
      <c r="D110" t="s">
        <v>16</v>
      </c>
      <c r="E110" s="60">
        <v>56.578947399999997</v>
      </c>
      <c r="F110" s="60">
        <v>50</v>
      </c>
      <c r="G110" s="60">
        <v>25.757575800000001</v>
      </c>
      <c r="M110" s="60">
        <v>55.092592600000003</v>
      </c>
      <c r="N110" s="60">
        <v>136.7724868</v>
      </c>
      <c r="O110" s="60">
        <v>128.15126050000001</v>
      </c>
      <c r="P110" s="60">
        <v>95.370370399999999</v>
      </c>
      <c r="V110" s="60">
        <v>136.44067799999999</v>
      </c>
      <c r="X110" s="60">
        <v>10.58</v>
      </c>
    </row>
    <row r="111" spans="1:24" x14ac:dyDescent="0.25">
      <c r="A111" t="s">
        <v>121</v>
      </c>
      <c r="B111" t="s">
        <v>95</v>
      </c>
      <c r="C111" t="s">
        <v>65</v>
      </c>
      <c r="D111" t="s">
        <v>16</v>
      </c>
      <c r="E111" s="60">
        <v>41.637630700000003</v>
      </c>
      <c r="F111" s="60">
        <v>33.566433600000003</v>
      </c>
      <c r="G111" s="60">
        <v>9.2105262999999997</v>
      </c>
      <c r="M111" s="60">
        <v>41.485507200000001</v>
      </c>
      <c r="N111" s="60">
        <v>111.9360902</v>
      </c>
      <c r="O111" s="60">
        <v>102.07006370000001</v>
      </c>
      <c r="P111" s="60">
        <v>75</v>
      </c>
      <c r="V111" s="60">
        <v>110.6862745</v>
      </c>
      <c r="X111" s="60">
        <v>16.55</v>
      </c>
    </row>
    <row r="112" spans="1:24" x14ac:dyDescent="0.25">
      <c r="A112" t="s">
        <v>122</v>
      </c>
      <c r="B112" t="s">
        <v>89</v>
      </c>
      <c r="C112" t="s">
        <v>55</v>
      </c>
      <c r="D112" t="s">
        <v>16</v>
      </c>
      <c r="E112" s="60">
        <v>40.143369200000002</v>
      </c>
      <c r="F112" s="60">
        <v>32.352941199999997</v>
      </c>
      <c r="G112" s="60">
        <v>18.571428600000001</v>
      </c>
      <c r="M112" s="60">
        <v>40.697674399999997</v>
      </c>
      <c r="N112" s="60">
        <v>97.7272727</v>
      </c>
      <c r="O112" s="60">
        <v>88.513513500000002</v>
      </c>
      <c r="P112" s="60">
        <v>75.862069000000005</v>
      </c>
      <c r="V112" s="60">
        <v>96.171171200000003</v>
      </c>
      <c r="X112" s="60">
        <v>22.97</v>
      </c>
    </row>
    <row r="113" spans="1:24" x14ac:dyDescent="0.25">
      <c r="A113" t="s">
        <v>122</v>
      </c>
      <c r="B113" t="s">
        <v>91</v>
      </c>
      <c r="C113" t="s">
        <v>54</v>
      </c>
      <c r="D113" t="s">
        <v>16</v>
      </c>
      <c r="E113" s="60">
        <v>45.121951199999998</v>
      </c>
      <c r="F113" s="60">
        <v>36.2068966</v>
      </c>
      <c r="G113" s="60">
        <v>8.3333332999999996</v>
      </c>
      <c r="M113" s="60">
        <v>44.594594600000001</v>
      </c>
      <c r="N113" s="60">
        <v>113.7096774</v>
      </c>
      <c r="O113" s="60">
        <v>109.5238095</v>
      </c>
      <c r="P113" s="60">
        <v>65</v>
      </c>
      <c r="V113" s="60">
        <v>114.03508770000001</v>
      </c>
      <c r="X113" s="60">
        <v>13.25</v>
      </c>
    </row>
    <row r="114" spans="1:24" x14ac:dyDescent="0.25">
      <c r="A114" t="s">
        <v>122</v>
      </c>
      <c r="B114" t="s">
        <v>92</v>
      </c>
      <c r="C114" t="s">
        <v>63</v>
      </c>
      <c r="D114" t="s">
        <v>13</v>
      </c>
      <c r="E114" s="60">
        <v>45.698924699999999</v>
      </c>
      <c r="F114" s="60">
        <v>32.7433628</v>
      </c>
      <c r="G114" s="60">
        <v>7.5757576000000002</v>
      </c>
      <c r="M114" s="60">
        <v>46.218487400000001</v>
      </c>
      <c r="N114" s="60">
        <v>117.3745174</v>
      </c>
      <c r="O114" s="60">
        <v>91.538461499999997</v>
      </c>
      <c r="P114" s="60">
        <v>68.292682900000003</v>
      </c>
      <c r="V114" s="60">
        <v>118.92430280000001</v>
      </c>
      <c r="X114" s="60">
        <v>12.25</v>
      </c>
    </row>
    <row r="115" spans="1:24" x14ac:dyDescent="0.25">
      <c r="A115" t="s">
        <v>123</v>
      </c>
      <c r="B115" t="s">
        <v>89</v>
      </c>
      <c r="C115" t="s">
        <v>62</v>
      </c>
      <c r="D115" t="s">
        <v>16</v>
      </c>
      <c r="E115" s="60">
        <v>75.107296099999999</v>
      </c>
      <c r="F115" s="60">
        <v>20</v>
      </c>
      <c r="G115" s="60">
        <v>14.2857143</v>
      </c>
      <c r="M115" s="60">
        <v>76.995305200000004</v>
      </c>
      <c r="N115" s="60">
        <v>136.2785863</v>
      </c>
      <c r="O115" s="60">
        <v>88.636363599999996</v>
      </c>
      <c r="P115" s="60">
        <v>68.518518499999999</v>
      </c>
      <c r="V115" s="60">
        <v>136.00451469999999</v>
      </c>
      <c r="X115" s="60">
        <v>5.71</v>
      </c>
    </row>
    <row r="116" spans="1:24" x14ac:dyDescent="0.25">
      <c r="A116" t="s">
        <v>123</v>
      </c>
      <c r="B116" t="s">
        <v>91</v>
      </c>
      <c r="C116" t="s">
        <v>54</v>
      </c>
      <c r="D116" t="s">
        <v>16</v>
      </c>
      <c r="E116" s="60">
        <v>34.523809499999999</v>
      </c>
      <c r="F116" s="60">
        <v>34.482758599999997</v>
      </c>
      <c r="G116" s="60">
        <v>28.571428600000001</v>
      </c>
      <c r="M116" s="60">
        <v>34.210526299999998</v>
      </c>
      <c r="N116" s="60">
        <v>114.51612900000001</v>
      </c>
      <c r="O116" s="60">
        <v>109.0909091</v>
      </c>
      <c r="V116" s="60">
        <v>109.4827586</v>
      </c>
      <c r="X116" s="60">
        <v>13.24</v>
      </c>
    </row>
    <row r="117" spans="1:24" x14ac:dyDescent="0.25">
      <c r="A117" t="s">
        <v>123</v>
      </c>
      <c r="B117" t="s">
        <v>92</v>
      </c>
      <c r="C117" t="s">
        <v>59</v>
      </c>
      <c r="D117" t="s">
        <v>13</v>
      </c>
      <c r="E117" s="60">
        <v>40.0372439</v>
      </c>
      <c r="F117" s="60">
        <v>36.156351800000003</v>
      </c>
      <c r="G117" s="60">
        <v>11.494252899999999</v>
      </c>
      <c r="M117" s="60">
        <v>39.071566699999998</v>
      </c>
      <c r="N117" s="60">
        <v>103.9792388</v>
      </c>
      <c r="O117" s="60">
        <v>96.206896599999993</v>
      </c>
      <c r="P117" s="60">
        <v>71.212121199999999</v>
      </c>
      <c r="V117" s="60">
        <v>103.91459070000001</v>
      </c>
      <c r="X117" s="60">
        <v>17.690000000000001</v>
      </c>
    </row>
    <row r="118" spans="1:24" x14ac:dyDescent="0.25">
      <c r="A118" t="s">
        <v>123</v>
      </c>
      <c r="B118" t="s">
        <v>93</v>
      </c>
      <c r="C118" t="s">
        <v>55</v>
      </c>
      <c r="D118" t="s">
        <v>16</v>
      </c>
      <c r="E118" s="60">
        <v>39.495798299999997</v>
      </c>
      <c r="F118" s="60">
        <v>30</v>
      </c>
      <c r="G118" s="60">
        <v>19.354838699999998</v>
      </c>
      <c r="H118" s="60">
        <v>26.470588200000002</v>
      </c>
      <c r="M118" s="60">
        <v>41.071428599999997</v>
      </c>
      <c r="N118" s="60">
        <v>106.1135371</v>
      </c>
      <c r="O118" s="60">
        <v>94.642857100000001</v>
      </c>
      <c r="P118" s="60">
        <v>77.192982499999999</v>
      </c>
      <c r="Q118" s="60">
        <v>90</v>
      </c>
      <c r="V118" s="60">
        <v>104.26008969999999</v>
      </c>
      <c r="W118" s="60">
        <v>62.266788300000002</v>
      </c>
      <c r="X118" s="60">
        <v>14.47</v>
      </c>
    </row>
    <row r="119" spans="1:24" x14ac:dyDescent="0.25">
      <c r="A119" t="s">
        <v>123</v>
      </c>
      <c r="B119" t="s">
        <v>95</v>
      </c>
      <c r="C119" t="s">
        <v>65</v>
      </c>
      <c r="D119" t="s">
        <v>16</v>
      </c>
      <c r="E119" s="60">
        <v>50</v>
      </c>
      <c r="F119" s="60">
        <v>42.857142899999999</v>
      </c>
      <c r="M119" s="60">
        <v>50</v>
      </c>
      <c r="N119" s="60">
        <v>111.80555560000001</v>
      </c>
      <c r="O119" s="60">
        <v>92.1875</v>
      </c>
      <c r="V119" s="60">
        <v>112.5</v>
      </c>
      <c r="X119" s="60">
        <v>24.76</v>
      </c>
    </row>
    <row r="120" spans="1:24" x14ac:dyDescent="0.25">
      <c r="A120" t="s">
        <v>124</v>
      </c>
      <c r="B120" t="s">
        <v>89</v>
      </c>
      <c r="C120" t="s">
        <v>65</v>
      </c>
      <c r="D120" t="s">
        <v>16</v>
      </c>
      <c r="E120" s="60">
        <v>65</v>
      </c>
      <c r="F120" s="60">
        <v>50</v>
      </c>
      <c r="M120" s="60">
        <v>65</v>
      </c>
      <c r="N120" s="60">
        <v>141.93548390000001</v>
      </c>
      <c r="O120" s="60">
        <v>140.3846154</v>
      </c>
      <c r="V120" s="60">
        <v>141.93548390000001</v>
      </c>
      <c r="X120" s="60">
        <v>3.55</v>
      </c>
    </row>
    <row r="121" spans="1:24" x14ac:dyDescent="0.25">
      <c r="A121" t="s">
        <v>124</v>
      </c>
      <c r="B121" t="s">
        <v>91</v>
      </c>
      <c r="C121" t="s">
        <v>65</v>
      </c>
      <c r="D121" t="s">
        <v>16</v>
      </c>
      <c r="E121" s="60">
        <v>32.712766000000002</v>
      </c>
      <c r="F121" s="60">
        <v>19.784172699999999</v>
      </c>
      <c r="G121" s="60">
        <v>8.0645161000000005</v>
      </c>
      <c r="H121" s="60">
        <v>10.9195402</v>
      </c>
      <c r="K121" s="60">
        <v>17.7631579</v>
      </c>
      <c r="L121" s="60">
        <v>9.0909090999999993</v>
      </c>
      <c r="M121" s="60">
        <v>56.428571400000003</v>
      </c>
      <c r="N121" s="60">
        <v>95.987654300000003</v>
      </c>
      <c r="O121" s="60">
        <v>81.086956499999999</v>
      </c>
      <c r="P121" s="60">
        <v>59.803921600000002</v>
      </c>
      <c r="Q121" s="60">
        <v>75.174825200000001</v>
      </c>
      <c r="T121" s="60">
        <v>81.2056738</v>
      </c>
      <c r="U121" s="60">
        <v>76.136363599999996</v>
      </c>
      <c r="V121" s="60">
        <v>118.91891889999999</v>
      </c>
      <c r="W121" s="60">
        <v>52.300597099999997</v>
      </c>
      <c r="X121" s="60">
        <v>12.16</v>
      </c>
    </row>
    <row r="122" spans="1:24" x14ac:dyDescent="0.25">
      <c r="A122" t="s">
        <v>124</v>
      </c>
      <c r="B122" t="s">
        <v>92</v>
      </c>
      <c r="C122" t="s">
        <v>58</v>
      </c>
      <c r="D122" t="s">
        <v>16</v>
      </c>
      <c r="E122" s="60">
        <v>44</v>
      </c>
      <c r="F122" s="60">
        <v>39.473684200000001</v>
      </c>
      <c r="M122" s="60">
        <v>41.6666667</v>
      </c>
      <c r="N122" s="60">
        <v>83.928571399999996</v>
      </c>
      <c r="O122" s="60">
        <v>72.222222200000004</v>
      </c>
      <c r="V122" s="60">
        <v>90.217391300000003</v>
      </c>
      <c r="X122" s="60">
        <v>22.05</v>
      </c>
    </row>
    <row r="123" spans="1:24" x14ac:dyDescent="0.25">
      <c r="A123" t="s">
        <v>124</v>
      </c>
      <c r="B123" t="s">
        <v>93</v>
      </c>
      <c r="C123" t="s">
        <v>59</v>
      </c>
      <c r="D123" t="s">
        <v>13</v>
      </c>
      <c r="E123" s="60">
        <v>42.461005200000002</v>
      </c>
      <c r="F123" s="60">
        <v>30.3116147</v>
      </c>
      <c r="G123" s="60">
        <v>8.5427136000000008</v>
      </c>
      <c r="H123" s="60">
        <v>25</v>
      </c>
      <c r="L123" s="60">
        <v>35</v>
      </c>
      <c r="M123" s="60">
        <v>42.561205299999997</v>
      </c>
      <c r="N123" s="60">
        <v>110.530086</v>
      </c>
      <c r="O123" s="60">
        <v>94.623655900000003</v>
      </c>
      <c r="P123" s="60">
        <v>66.666666699999993</v>
      </c>
      <c r="V123" s="60">
        <v>109.7826087</v>
      </c>
      <c r="X123" s="60">
        <v>11.16</v>
      </c>
    </row>
    <row r="124" spans="1:24" x14ac:dyDescent="0.25">
      <c r="A124" t="s">
        <v>124</v>
      </c>
      <c r="B124" t="s">
        <v>95</v>
      </c>
      <c r="C124" t="s">
        <v>63</v>
      </c>
      <c r="D124" t="s">
        <v>13</v>
      </c>
      <c r="E124" s="60">
        <v>56.312056699999999</v>
      </c>
      <c r="F124" s="60">
        <v>32.6241135</v>
      </c>
      <c r="G124" s="60">
        <v>13.1578947</v>
      </c>
      <c r="H124" s="60">
        <v>30</v>
      </c>
      <c r="M124" s="60">
        <v>56.732223900000001</v>
      </c>
      <c r="N124" s="60">
        <v>127.9045643</v>
      </c>
      <c r="O124" s="60">
        <v>95.5</v>
      </c>
      <c r="P124" s="60">
        <v>67.948717900000005</v>
      </c>
      <c r="V124" s="60">
        <v>127.9735683</v>
      </c>
      <c r="X124" s="60">
        <v>18.079999999999998</v>
      </c>
    </row>
    <row r="125" spans="1:24" x14ac:dyDescent="0.25">
      <c r="A125" t="s">
        <v>124</v>
      </c>
      <c r="B125" t="s">
        <v>96</v>
      </c>
      <c r="C125" t="s">
        <v>59</v>
      </c>
      <c r="D125" t="s">
        <v>13</v>
      </c>
      <c r="E125" s="60">
        <v>43.953068600000002</v>
      </c>
      <c r="F125" s="60">
        <v>28.6082474</v>
      </c>
      <c r="G125" s="60">
        <v>9.4420601000000008</v>
      </c>
      <c r="L125" s="60">
        <v>50</v>
      </c>
      <c r="M125" s="60">
        <v>43.168316799999999</v>
      </c>
      <c r="N125" s="60">
        <v>118.94586889999999</v>
      </c>
      <c r="O125" s="60">
        <v>99.770642199999998</v>
      </c>
      <c r="P125" s="60">
        <v>70.070422500000006</v>
      </c>
      <c r="V125" s="60">
        <v>118.52713180000001</v>
      </c>
      <c r="X125" s="60">
        <v>12.48</v>
      </c>
    </row>
    <row r="126" spans="1:24" x14ac:dyDescent="0.25">
      <c r="A126" t="s">
        <v>125</v>
      </c>
      <c r="B126" t="s">
        <v>89</v>
      </c>
      <c r="C126" t="s">
        <v>54</v>
      </c>
      <c r="D126" t="s">
        <v>16</v>
      </c>
      <c r="E126" s="60">
        <v>49.315068500000002</v>
      </c>
      <c r="F126" s="60">
        <v>44.117647099999999</v>
      </c>
      <c r="M126" s="60">
        <v>49.295774600000001</v>
      </c>
      <c r="N126" s="60">
        <v>124.5614035</v>
      </c>
      <c r="O126" s="60">
        <v>120.45454549999999</v>
      </c>
      <c r="V126" s="60">
        <v>124.5614035</v>
      </c>
      <c r="X126" s="60">
        <v>9.84</v>
      </c>
    </row>
    <row r="127" spans="1:24" x14ac:dyDescent="0.25">
      <c r="A127" t="s">
        <v>125</v>
      </c>
      <c r="B127" t="s">
        <v>91</v>
      </c>
      <c r="C127" t="s">
        <v>57</v>
      </c>
      <c r="D127" t="s">
        <v>16</v>
      </c>
      <c r="E127" s="60">
        <v>46.0743802</v>
      </c>
      <c r="F127" s="60">
        <v>35.4037267</v>
      </c>
      <c r="G127" s="60">
        <v>11.3333333</v>
      </c>
      <c r="L127" s="60">
        <v>40</v>
      </c>
      <c r="M127" s="60">
        <v>46.019900499999999</v>
      </c>
      <c r="N127" s="60">
        <v>105.3167421</v>
      </c>
      <c r="O127" s="60">
        <v>89.311594200000002</v>
      </c>
      <c r="P127" s="60">
        <v>65.808823500000003</v>
      </c>
      <c r="U127" s="60">
        <v>97.5</v>
      </c>
      <c r="V127" s="60">
        <v>105.4812834</v>
      </c>
      <c r="X127" s="60">
        <v>11.68</v>
      </c>
    </row>
    <row r="128" spans="1:24" x14ac:dyDescent="0.25">
      <c r="A128" t="s">
        <v>125</v>
      </c>
      <c r="B128" t="s">
        <v>92</v>
      </c>
      <c r="C128" t="s">
        <v>62</v>
      </c>
      <c r="D128" t="s">
        <v>16</v>
      </c>
      <c r="E128" s="60">
        <v>31.690140800000002</v>
      </c>
      <c r="F128" s="60">
        <v>23.737373699999999</v>
      </c>
      <c r="G128" s="60">
        <v>21.1538462</v>
      </c>
      <c r="H128" s="60">
        <v>11.2903226</v>
      </c>
      <c r="K128" s="60">
        <v>18.644067799999998</v>
      </c>
      <c r="L128" s="60">
        <v>20</v>
      </c>
      <c r="M128" s="60">
        <v>35.978836000000001</v>
      </c>
      <c r="N128" s="60">
        <v>102.2821577</v>
      </c>
      <c r="O128" s="60">
        <v>95.253164600000005</v>
      </c>
      <c r="P128" s="60">
        <v>80</v>
      </c>
      <c r="Q128" s="60">
        <v>74.390243900000002</v>
      </c>
      <c r="T128" s="60">
        <v>79.166666699999993</v>
      </c>
      <c r="V128" s="60">
        <v>108.2352941</v>
      </c>
      <c r="W128" s="60">
        <v>53.582887999999997</v>
      </c>
      <c r="X128" s="60">
        <v>12.4</v>
      </c>
    </row>
    <row r="129" spans="1:24" x14ac:dyDescent="0.25">
      <c r="A129" t="s">
        <v>125</v>
      </c>
      <c r="B129" t="s">
        <v>93</v>
      </c>
      <c r="C129" t="s">
        <v>63</v>
      </c>
      <c r="D129" t="s">
        <v>13</v>
      </c>
      <c r="E129" s="60">
        <v>63.113994400000003</v>
      </c>
      <c r="F129" s="60">
        <v>38.659793800000003</v>
      </c>
      <c r="G129" s="60">
        <v>18.840579699999999</v>
      </c>
      <c r="M129" s="60">
        <v>63.501483700000001</v>
      </c>
      <c r="N129" s="60">
        <v>132.57676900000001</v>
      </c>
      <c r="O129" s="60">
        <v>98.425196900000003</v>
      </c>
      <c r="P129" s="60">
        <v>75</v>
      </c>
      <c r="V129" s="60">
        <v>134.47782549999999</v>
      </c>
      <c r="X129" s="60">
        <v>10.84</v>
      </c>
    </row>
    <row r="130" spans="1:24" x14ac:dyDescent="0.25">
      <c r="A130" t="s">
        <v>125</v>
      </c>
      <c r="B130" t="s">
        <v>95</v>
      </c>
      <c r="C130" t="s">
        <v>65</v>
      </c>
      <c r="D130" t="s">
        <v>16</v>
      </c>
      <c r="E130" s="60">
        <v>49.494949499999997</v>
      </c>
      <c r="F130" s="60">
        <v>46.575342499999998</v>
      </c>
      <c r="G130" s="60">
        <v>22.222222200000001</v>
      </c>
      <c r="M130" s="60">
        <v>49.494949499999997</v>
      </c>
      <c r="N130" s="60">
        <v>131.94444440000001</v>
      </c>
      <c r="O130" s="60">
        <v>124</v>
      </c>
      <c r="V130" s="60">
        <v>131.94444440000001</v>
      </c>
      <c r="X130" s="60">
        <v>26.45</v>
      </c>
    </row>
    <row r="131" spans="1:24" x14ac:dyDescent="0.25">
      <c r="A131" t="s">
        <v>125</v>
      </c>
      <c r="B131" t="s">
        <v>96</v>
      </c>
      <c r="C131" t="s">
        <v>67</v>
      </c>
      <c r="D131" t="s">
        <v>16</v>
      </c>
      <c r="E131" s="60">
        <v>32.484076399999999</v>
      </c>
      <c r="F131" s="60">
        <v>21.264367799999999</v>
      </c>
      <c r="G131" s="60">
        <v>10.526315800000001</v>
      </c>
      <c r="M131" s="60">
        <v>31.711409400000001</v>
      </c>
      <c r="N131" s="60">
        <v>102.2222222</v>
      </c>
      <c r="O131" s="60">
        <v>85.5072464</v>
      </c>
      <c r="P131" s="60">
        <v>63.0208333</v>
      </c>
      <c r="V131" s="60">
        <v>101.66666669999999</v>
      </c>
      <c r="X131" s="60">
        <v>13.2</v>
      </c>
    </row>
    <row r="132" spans="1:24" x14ac:dyDescent="0.25">
      <c r="A132" t="s">
        <v>125</v>
      </c>
      <c r="B132" t="s">
        <v>100</v>
      </c>
      <c r="C132" t="s">
        <v>63</v>
      </c>
      <c r="D132" t="s">
        <v>13</v>
      </c>
      <c r="E132" s="60">
        <v>35.932203399999999</v>
      </c>
      <c r="F132" s="60">
        <v>26.470588200000002</v>
      </c>
      <c r="G132" s="60">
        <v>0</v>
      </c>
      <c r="M132" s="60">
        <v>36.231884100000002</v>
      </c>
      <c r="N132" s="60">
        <v>104.92957749999999</v>
      </c>
      <c r="O132" s="60">
        <v>94.852941200000004</v>
      </c>
      <c r="P132" s="60">
        <v>60</v>
      </c>
      <c r="V132" s="60">
        <v>104.6116505</v>
      </c>
      <c r="X132" s="60">
        <v>15.77</v>
      </c>
    </row>
    <row r="133" spans="1:24" x14ac:dyDescent="0.25">
      <c r="A133" t="s">
        <v>125</v>
      </c>
      <c r="B133" t="s">
        <v>115</v>
      </c>
      <c r="C133" t="s">
        <v>54</v>
      </c>
      <c r="D133" t="s">
        <v>16</v>
      </c>
      <c r="E133" s="60">
        <v>28</v>
      </c>
      <c r="F133" s="60">
        <v>26.190476199999999</v>
      </c>
      <c r="M133" s="60">
        <v>28.260869599999999</v>
      </c>
      <c r="N133" s="60">
        <v>98.809523799999994</v>
      </c>
      <c r="O133" s="60">
        <v>98.684210500000006</v>
      </c>
      <c r="V133" s="60">
        <v>102.5</v>
      </c>
      <c r="X133" s="60">
        <v>24.39</v>
      </c>
    </row>
    <row r="134" spans="1:24" x14ac:dyDescent="0.25">
      <c r="A134" t="s">
        <v>125</v>
      </c>
      <c r="B134" t="s">
        <v>126</v>
      </c>
      <c r="C134" t="s">
        <v>54</v>
      </c>
      <c r="D134" t="s">
        <v>13</v>
      </c>
      <c r="E134" s="60">
        <v>33.057851200000002</v>
      </c>
      <c r="F134" s="60">
        <v>29.411764699999999</v>
      </c>
      <c r="G134" s="60">
        <v>22.222222200000001</v>
      </c>
      <c r="H134" s="60">
        <v>28.125</v>
      </c>
      <c r="M134" s="60">
        <v>32.407407399999997</v>
      </c>
      <c r="N134" s="60">
        <v>96.173469400000002</v>
      </c>
      <c r="O134" s="60">
        <v>93.939393899999999</v>
      </c>
      <c r="P134" s="60">
        <v>85.714285700000005</v>
      </c>
      <c r="Q134" s="60">
        <v>83</v>
      </c>
      <c r="V134" s="60">
        <v>93.390804599999996</v>
      </c>
      <c r="W134" s="60">
        <v>51.7156448</v>
      </c>
      <c r="X134" s="60">
        <v>21.55</v>
      </c>
    </row>
    <row r="135" spans="1:24" x14ac:dyDescent="0.25">
      <c r="A135" t="s">
        <v>127</v>
      </c>
      <c r="B135" t="s">
        <v>89</v>
      </c>
      <c r="C135" t="s">
        <v>65</v>
      </c>
      <c r="D135" t="s">
        <v>16</v>
      </c>
      <c r="E135" s="60">
        <v>36.945812799999999</v>
      </c>
      <c r="F135" s="60">
        <v>25.196850399999999</v>
      </c>
      <c r="G135" s="60">
        <v>12.5</v>
      </c>
      <c r="H135" s="60">
        <v>27.2727273</v>
      </c>
      <c r="J135" s="60">
        <v>25.925925899999999</v>
      </c>
      <c r="L135" s="60">
        <v>27.2727273</v>
      </c>
      <c r="M135" s="60">
        <v>42.537313400000002</v>
      </c>
      <c r="N135" s="60">
        <v>98.170731700000005</v>
      </c>
      <c r="O135" s="60">
        <v>90.654205599999997</v>
      </c>
      <c r="P135" s="60">
        <v>85.833333300000007</v>
      </c>
      <c r="Q135" s="60">
        <v>111.5384615</v>
      </c>
      <c r="U135" s="60">
        <v>80</v>
      </c>
      <c r="V135" s="60">
        <v>101.3888889</v>
      </c>
      <c r="W135" s="60">
        <v>49.873790200000002</v>
      </c>
      <c r="X135" s="60">
        <v>100</v>
      </c>
    </row>
    <row r="136" spans="1:24" x14ac:dyDescent="0.25">
      <c r="A136" t="s">
        <v>127</v>
      </c>
      <c r="B136" t="s">
        <v>91</v>
      </c>
      <c r="C136" t="s">
        <v>59</v>
      </c>
      <c r="D136" t="s">
        <v>16</v>
      </c>
      <c r="E136" s="60">
        <v>27.703984800000001</v>
      </c>
      <c r="F136" s="60">
        <v>22.811671100000002</v>
      </c>
      <c r="G136" s="60">
        <v>11.594202900000001</v>
      </c>
      <c r="M136" s="60">
        <v>28.9421158</v>
      </c>
      <c r="N136" s="60">
        <v>98.559077799999997</v>
      </c>
      <c r="O136" s="60">
        <v>93.3476395</v>
      </c>
      <c r="P136" s="60">
        <v>75</v>
      </c>
      <c r="V136" s="60">
        <v>100.4587156</v>
      </c>
      <c r="X136" s="60">
        <v>22.38</v>
      </c>
    </row>
    <row r="137" spans="1:24" x14ac:dyDescent="0.25">
      <c r="A137" t="s">
        <v>128</v>
      </c>
      <c r="B137" t="s">
        <v>89</v>
      </c>
      <c r="C137" t="s">
        <v>66</v>
      </c>
      <c r="D137" t="s">
        <v>13</v>
      </c>
      <c r="E137" s="60">
        <v>34.292035400000003</v>
      </c>
      <c r="F137" s="60">
        <v>27.819548900000001</v>
      </c>
      <c r="G137" s="60">
        <v>10.3448276</v>
      </c>
      <c r="L137" s="60">
        <v>25</v>
      </c>
      <c r="M137" s="60">
        <v>35.141509399999997</v>
      </c>
      <c r="N137" s="60">
        <v>99.035369799999998</v>
      </c>
      <c r="O137" s="60">
        <v>86.746988000000002</v>
      </c>
      <c r="P137" s="60">
        <v>83.333333300000007</v>
      </c>
      <c r="V137" s="60">
        <v>99.163879600000001</v>
      </c>
      <c r="X137" s="60">
        <v>11.43</v>
      </c>
    </row>
    <row r="138" spans="1:24" x14ac:dyDescent="0.25">
      <c r="A138" t="s">
        <v>128</v>
      </c>
      <c r="B138" t="s">
        <v>91</v>
      </c>
      <c r="C138" t="s">
        <v>63</v>
      </c>
      <c r="D138" t="s">
        <v>16</v>
      </c>
      <c r="E138" s="60">
        <v>40.506329100000002</v>
      </c>
      <c r="F138" s="60">
        <v>36.5079365</v>
      </c>
      <c r="G138" s="60">
        <v>11.9047619</v>
      </c>
      <c r="M138" s="60">
        <v>40.789473700000002</v>
      </c>
      <c r="N138" s="60">
        <v>116.8269231</v>
      </c>
      <c r="O138" s="60">
        <v>116.25</v>
      </c>
      <c r="P138" s="60">
        <v>88.461538500000003</v>
      </c>
      <c r="V138" s="60">
        <v>116.1764706</v>
      </c>
      <c r="X138" s="60">
        <v>16.48</v>
      </c>
    </row>
    <row r="139" spans="1:24" x14ac:dyDescent="0.25">
      <c r="A139" t="s">
        <v>128</v>
      </c>
      <c r="B139" t="s">
        <v>92</v>
      </c>
      <c r="C139" t="s">
        <v>65</v>
      </c>
      <c r="D139" t="s">
        <v>16</v>
      </c>
      <c r="E139" s="60">
        <v>50.961538500000003</v>
      </c>
      <c r="F139" s="60">
        <v>54.6875</v>
      </c>
      <c r="G139" s="60">
        <v>4.5454545</v>
      </c>
      <c r="M139" s="60">
        <v>50.961538500000003</v>
      </c>
      <c r="N139" s="60">
        <v>120.58823529999999</v>
      </c>
      <c r="O139" s="60">
        <v>119.6428571</v>
      </c>
      <c r="V139" s="60">
        <v>120.58823529999999</v>
      </c>
      <c r="X139" s="60">
        <v>20</v>
      </c>
    </row>
    <row r="140" spans="1:24" x14ac:dyDescent="0.25">
      <c r="A140" t="s">
        <v>129</v>
      </c>
      <c r="B140" t="s">
        <v>89</v>
      </c>
      <c r="C140" t="s">
        <v>58</v>
      </c>
      <c r="D140" t="s">
        <v>16</v>
      </c>
      <c r="E140" s="60">
        <v>67.857142899999999</v>
      </c>
      <c r="F140" s="60">
        <v>60.714285699999998</v>
      </c>
      <c r="M140" s="60">
        <v>67.948717900000005</v>
      </c>
      <c r="N140" s="60">
        <v>86.309523799999994</v>
      </c>
      <c r="O140" s="60">
        <v>96.875</v>
      </c>
      <c r="V140" s="60">
        <v>90.540540500000006</v>
      </c>
      <c r="X140" s="60">
        <v>9.39</v>
      </c>
    </row>
    <row r="141" spans="1:24" x14ac:dyDescent="0.25">
      <c r="A141" t="s">
        <v>129</v>
      </c>
      <c r="B141" t="s">
        <v>91</v>
      </c>
      <c r="C141" t="s">
        <v>54</v>
      </c>
      <c r="D141" t="s">
        <v>16</v>
      </c>
      <c r="E141" s="60">
        <v>47.7272727</v>
      </c>
      <c r="F141" s="60">
        <v>36.6666667</v>
      </c>
      <c r="G141" s="60">
        <v>45</v>
      </c>
      <c r="M141" s="60">
        <v>47.692307700000001</v>
      </c>
      <c r="N141" s="60">
        <v>123.83177569999999</v>
      </c>
      <c r="O141" s="60">
        <v>105.43478260000001</v>
      </c>
      <c r="V141" s="60">
        <v>123.33333330000001</v>
      </c>
      <c r="X141" s="60">
        <v>14.4</v>
      </c>
    </row>
    <row r="142" spans="1:24" x14ac:dyDescent="0.25">
      <c r="A142" t="s">
        <v>130</v>
      </c>
      <c r="B142" t="s">
        <v>89</v>
      </c>
      <c r="C142" t="s">
        <v>59</v>
      </c>
      <c r="D142" t="s">
        <v>13</v>
      </c>
      <c r="E142" s="60">
        <v>68.110236200000003</v>
      </c>
      <c r="F142" s="60">
        <v>51.923076899999998</v>
      </c>
      <c r="G142" s="60">
        <v>26</v>
      </c>
      <c r="M142" s="60">
        <v>66.810344799999996</v>
      </c>
      <c r="N142" s="60">
        <v>142.5324675</v>
      </c>
      <c r="O142" s="60">
        <v>127.08333330000001</v>
      </c>
      <c r="P142" s="60">
        <v>92.857142899999999</v>
      </c>
      <c r="V142" s="60">
        <v>142.70833329999999</v>
      </c>
      <c r="X142" s="60">
        <v>22.22</v>
      </c>
    </row>
    <row r="143" spans="1:24" x14ac:dyDescent="0.25">
      <c r="A143" t="s">
        <v>130</v>
      </c>
      <c r="B143" t="s">
        <v>91</v>
      </c>
      <c r="C143" t="s">
        <v>62</v>
      </c>
      <c r="D143" t="s">
        <v>13</v>
      </c>
    </row>
    <row r="144" spans="1:24" x14ac:dyDescent="0.25">
      <c r="A144" t="s">
        <v>130</v>
      </c>
      <c r="B144" t="s">
        <v>92</v>
      </c>
      <c r="C144" t="s">
        <v>54</v>
      </c>
      <c r="D144" t="s">
        <v>16</v>
      </c>
      <c r="E144" s="60">
        <v>39.447236199999999</v>
      </c>
      <c r="F144" s="60">
        <v>40.804597700000002</v>
      </c>
      <c r="G144" s="60">
        <v>3.8461538000000002</v>
      </c>
      <c r="M144" s="60">
        <v>39.516128999999999</v>
      </c>
      <c r="N144" s="60">
        <v>111.5517241</v>
      </c>
      <c r="O144" s="60">
        <v>105.0420168</v>
      </c>
      <c r="P144" s="60">
        <v>70.192307700000001</v>
      </c>
      <c r="V144" s="60">
        <v>111.38059699999999</v>
      </c>
      <c r="X144" s="60">
        <v>14.89</v>
      </c>
    </row>
    <row r="145" spans="1:24" x14ac:dyDescent="0.25">
      <c r="A145" t="s">
        <v>130</v>
      </c>
      <c r="B145" t="s">
        <v>93</v>
      </c>
      <c r="C145" t="s">
        <v>59</v>
      </c>
      <c r="D145" t="s">
        <v>16</v>
      </c>
      <c r="E145" s="60">
        <v>41.935483900000001</v>
      </c>
      <c r="F145" s="60">
        <v>34.530386700000001</v>
      </c>
      <c r="G145" s="60">
        <v>12.244897999999999</v>
      </c>
      <c r="I145" s="60">
        <v>20.652173900000001</v>
      </c>
      <c r="M145" s="60">
        <v>45.205479500000003</v>
      </c>
      <c r="N145" s="60">
        <v>109.02578800000001</v>
      </c>
      <c r="O145" s="60">
        <v>99.3087558</v>
      </c>
      <c r="P145" s="60">
        <v>94.827586199999999</v>
      </c>
      <c r="R145" s="60">
        <v>84.821428600000004</v>
      </c>
      <c r="V145" s="60">
        <v>113.7992832</v>
      </c>
      <c r="X145" s="60">
        <v>19.05</v>
      </c>
    </row>
    <row r="146" spans="1:24" x14ac:dyDescent="0.25">
      <c r="A146" t="s">
        <v>131</v>
      </c>
      <c r="B146" t="s">
        <v>89</v>
      </c>
      <c r="C146" t="s">
        <v>59</v>
      </c>
      <c r="D146" t="s">
        <v>13</v>
      </c>
      <c r="E146" s="60">
        <v>46.203554099999998</v>
      </c>
      <c r="F146" s="60">
        <v>32.580645199999999</v>
      </c>
      <c r="G146" s="60">
        <v>14.9122807</v>
      </c>
      <c r="M146" s="60">
        <v>46.296296300000002</v>
      </c>
      <c r="N146" s="60">
        <v>125.2717391</v>
      </c>
      <c r="O146" s="60">
        <v>105.6547619</v>
      </c>
      <c r="P146" s="60">
        <v>77</v>
      </c>
      <c r="V146" s="60">
        <v>124.84375</v>
      </c>
      <c r="X146" s="60">
        <v>9.43</v>
      </c>
    </row>
    <row r="147" spans="1:24" x14ac:dyDescent="0.25">
      <c r="A147" t="s">
        <v>131</v>
      </c>
      <c r="B147" t="s">
        <v>91</v>
      </c>
      <c r="C147" t="s">
        <v>65</v>
      </c>
      <c r="D147" t="s">
        <v>13</v>
      </c>
      <c r="E147" s="60">
        <v>67.118644099999997</v>
      </c>
      <c r="F147" s="60">
        <v>50</v>
      </c>
      <c r="G147" s="60">
        <v>30.769230799999999</v>
      </c>
      <c r="M147" s="60">
        <v>68.273092399999996</v>
      </c>
      <c r="N147" s="60">
        <v>118.9419795</v>
      </c>
      <c r="O147" s="60">
        <v>96.666666699999993</v>
      </c>
      <c r="P147" s="60">
        <v>76.470588199999995</v>
      </c>
      <c r="V147" s="60">
        <v>123.51778659999999</v>
      </c>
      <c r="W147" s="60">
        <v>92.115049299999995</v>
      </c>
      <c r="X147" s="60">
        <v>10</v>
      </c>
    </row>
    <row r="148" spans="1:24" x14ac:dyDescent="0.25">
      <c r="A148" t="s">
        <v>131</v>
      </c>
      <c r="B148" t="s">
        <v>92</v>
      </c>
      <c r="C148" t="s">
        <v>65</v>
      </c>
      <c r="D148" t="s">
        <v>13</v>
      </c>
      <c r="E148" s="60">
        <v>58.576051800000002</v>
      </c>
      <c r="F148" s="60">
        <v>30.882352900000001</v>
      </c>
      <c r="G148" s="60">
        <v>16</v>
      </c>
      <c r="M148" s="60">
        <v>60.288808699999997</v>
      </c>
      <c r="N148" s="60">
        <v>120.87542089999999</v>
      </c>
      <c r="O148" s="60">
        <v>85</v>
      </c>
      <c r="P148" s="60">
        <v>68</v>
      </c>
      <c r="V148" s="60">
        <v>124.16356879999999</v>
      </c>
      <c r="X148" s="60">
        <v>100</v>
      </c>
    </row>
    <row r="149" spans="1:24" x14ac:dyDescent="0.25">
      <c r="A149" t="s">
        <v>131</v>
      </c>
      <c r="B149" t="s">
        <v>93</v>
      </c>
      <c r="C149" t="s">
        <v>14</v>
      </c>
      <c r="D149" t="s">
        <v>13</v>
      </c>
      <c r="E149" s="60">
        <v>39.880952399999998</v>
      </c>
      <c r="F149" s="60">
        <v>30.4878049</v>
      </c>
      <c r="G149" s="60">
        <v>10</v>
      </c>
      <c r="M149" s="60">
        <v>41.358024700000001</v>
      </c>
      <c r="N149" s="60">
        <v>100</v>
      </c>
      <c r="O149" s="60">
        <v>92.105263199999996</v>
      </c>
      <c r="V149" s="60">
        <v>101.47058819999999</v>
      </c>
      <c r="X149" s="60">
        <v>24.59</v>
      </c>
    </row>
    <row r="150" spans="1:24" x14ac:dyDescent="0.25">
      <c r="A150" t="s">
        <v>132</v>
      </c>
      <c r="B150" t="s">
        <v>89</v>
      </c>
      <c r="C150" t="s">
        <v>54</v>
      </c>
      <c r="D150" t="s">
        <v>16</v>
      </c>
      <c r="E150" s="60">
        <v>56.6666667</v>
      </c>
      <c r="F150" s="60">
        <v>61.428571400000003</v>
      </c>
      <c r="G150" s="60">
        <v>17.857142899999999</v>
      </c>
      <c r="M150" s="60">
        <v>54.878048800000002</v>
      </c>
      <c r="N150" s="60">
        <v>124.2537313</v>
      </c>
      <c r="O150" s="60">
        <v>121.0526316</v>
      </c>
      <c r="V150" s="60">
        <v>123.0769231</v>
      </c>
      <c r="X150" s="60">
        <v>15.83</v>
      </c>
    </row>
    <row r="151" spans="1:24" x14ac:dyDescent="0.25">
      <c r="A151" t="s">
        <v>132</v>
      </c>
      <c r="B151" t="s">
        <v>91</v>
      </c>
      <c r="C151" t="s">
        <v>55</v>
      </c>
      <c r="D151" t="s">
        <v>16</v>
      </c>
      <c r="E151" s="60">
        <v>46.923076899999998</v>
      </c>
      <c r="F151" s="60">
        <v>40.476190500000001</v>
      </c>
      <c r="G151" s="60">
        <v>22.222222200000001</v>
      </c>
      <c r="M151" s="60">
        <v>46.875</v>
      </c>
      <c r="N151" s="60">
        <v>129.6875</v>
      </c>
      <c r="O151" s="60">
        <v>124.2857143</v>
      </c>
      <c r="P151" s="60">
        <v>92.5</v>
      </c>
      <c r="V151" s="60">
        <v>131.557377</v>
      </c>
      <c r="X151" s="60">
        <v>16.13</v>
      </c>
    </row>
    <row r="152" spans="1:24" x14ac:dyDescent="0.25">
      <c r="A152" t="s">
        <v>132</v>
      </c>
      <c r="B152" t="s">
        <v>92</v>
      </c>
      <c r="C152" t="s">
        <v>55</v>
      </c>
      <c r="D152" t="s">
        <v>16</v>
      </c>
      <c r="E152" s="60">
        <v>50.220264299999997</v>
      </c>
      <c r="F152" s="60">
        <v>45.2702703</v>
      </c>
      <c r="G152" s="60">
        <v>12.244897999999999</v>
      </c>
      <c r="M152" s="60">
        <v>49.775784799999997</v>
      </c>
      <c r="N152" s="60">
        <v>116.1363636</v>
      </c>
      <c r="O152" s="60">
        <v>109.7222222</v>
      </c>
      <c r="P152" s="60">
        <v>85.416666699999993</v>
      </c>
      <c r="V152" s="60">
        <v>116.43518520000001</v>
      </c>
      <c r="X152" s="60">
        <v>14.06</v>
      </c>
    </row>
    <row r="153" spans="1:24" x14ac:dyDescent="0.25">
      <c r="A153" t="s">
        <v>133</v>
      </c>
      <c r="B153" t="s">
        <v>89</v>
      </c>
      <c r="C153" t="s">
        <v>54</v>
      </c>
      <c r="D153" t="s">
        <v>13</v>
      </c>
      <c r="E153" s="60">
        <v>53.086419800000002</v>
      </c>
      <c r="M153" s="60">
        <v>51.8987342</v>
      </c>
      <c r="N153" s="60">
        <v>120.5357143</v>
      </c>
      <c r="V153" s="60">
        <v>120.5357143</v>
      </c>
      <c r="X153" s="60">
        <v>20.9</v>
      </c>
    </row>
    <row r="154" spans="1:24" x14ac:dyDescent="0.25">
      <c r="A154" t="s">
        <v>133</v>
      </c>
      <c r="B154" t="s">
        <v>91</v>
      </c>
      <c r="C154" t="s">
        <v>65</v>
      </c>
      <c r="D154" t="s">
        <v>13</v>
      </c>
      <c r="E154" s="60">
        <v>52.564102599999998</v>
      </c>
      <c r="F154" s="60">
        <v>35.714285699999998</v>
      </c>
      <c r="M154" s="60">
        <v>53.289473700000002</v>
      </c>
      <c r="N154" s="60">
        <v>104.92957749999999</v>
      </c>
      <c r="O154" s="60">
        <v>100</v>
      </c>
      <c r="V154" s="60">
        <v>106.15942029999999</v>
      </c>
      <c r="X154" s="60">
        <v>10.95</v>
      </c>
    </row>
    <row r="155" spans="1:24" x14ac:dyDescent="0.25">
      <c r="A155" t="s">
        <v>133</v>
      </c>
      <c r="B155" t="s">
        <v>92</v>
      </c>
      <c r="C155" t="s">
        <v>58</v>
      </c>
      <c r="D155" t="s">
        <v>16</v>
      </c>
      <c r="E155" s="60">
        <v>41.425389799999998</v>
      </c>
      <c r="F155" s="60">
        <v>29.142857100000001</v>
      </c>
      <c r="G155" s="60">
        <v>4.7619047999999999</v>
      </c>
      <c r="M155" s="60">
        <v>43.488943499999998</v>
      </c>
      <c r="N155" s="60">
        <v>120.1923077</v>
      </c>
      <c r="O155" s="60">
        <v>95.535714299999995</v>
      </c>
      <c r="P155" s="60">
        <v>75.862069000000005</v>
      </c>
      <c r="V155" s="60">
        <v>121.5025907</v>
      </c>
      <c r="X155" s="60">
        <v>8.6199999999999992</v>
      </c>
    </row>
    <row r="156" spans="1:24" x14ac:dyDescent="0.25">
      <c r="A156" t="s">
        <v>133</v>
      </c>
      <c r="B156" t="s">
        <v>93</v>
      </c>
      <c r="C156" t="s">
        <v>59</v>
      </c>
      <c r="D156" t="s">
        <v>13</v>
      </c>
      <c r="E156" s="60">
        <v>35.656213700000002</v>
      </c>
      <c r="F156" s="60">
        <v>23.559322000000002</v>
      </c>
      <c r="G156" s="60">
        <v>10.1123596</v>
      </c>
      <c r="M156" s="60">
        <v>35.153374200000002</v>
      </c>
      <c r="N156" s="60">
        <v>104.1480821</v>
      </c>
      <c r="O156" s="60">
        <v>90.129870100000005</v>
      </c>
      <c r="P156" s="60">
        <v>80.309734500000005</v>
      </c>
      <c r="V156" s="60">
        <v>102.5304592</v>
      </c>
      <c r="X156" s="60">
        <v>13.54</v>
      </c>
    </row>
    <row r="157" spans="1:24" x14ac:dyDescent="0.25">
      <c r="A157" t="s">
        <v>133</v>
      </c>
      <c r="B157" t="s">
        <v>95</v>
      </c>
      <c r="C157" t="s">
        <v>55</v>
      </c>
      <c r="D157" t="s">
        <v>16</v>
      </c>
      <c r="E157" s="60">
        <v>51.149425299999997</v>
      </c>
      <c r="F157" s="60">
        <v>43.478260900000002</v>
      </c>
      <c r="G157" s="60">
        <v>16.091954000000001</v>
      </c>
      <c r="M157" s="60">
        <v>50.984251999999998</v>
      </c>
      <c r="N157" s="60">
        <v>116.5060241</v>
      </c>
      <c r="O157" s="60">
        <v>100.955414</v>
      </c>
      <c r="P157" s="60">
        <v>65.540540500000006</v>
      </c>
      <c r="V157" s="60">
        <v>115.75682380000001</v>
      </c>
      <c r="X157" s="60">
        <v>9.58</v>
      </c>
    </row>
    <row r="158" spans="1:24" x14ac:dyDescent="0.25">
      <c r="A158" t="s">
        <v>133</v>
      </c>
      <c r="B158" t="s">
        <v>96</v>
      </c>
      <c r="C158" t="s">
        <v>14</v>
      </c>
      <c r="D158" t="s">
        <v>16</v>
      </c>
      <c r="E158" s="60">
        <v>27.173912999999999</v>
      </c>
      <c r="F158" s="60">
        <v>24.0384615</v>
      </c>
      <c r="G158" s="60">
        <v>11.363636400000001</v>
      </c>
      <c r="M158" s="60">
        <v>27.976190500000001</v>
      </c>
      <c r="N158" s="60">
        <v>99.431818199999995</v>
      </c>
      <c r="O158" s="60">
        <v>92.592592600000003</v>
      </c>
      <c r="V158" s="60">
        <v>101.25</v>
      </c>
      <c r="X158" s="60">
        <v>27.36</v>
      </c>
    </row>
    <row r="159" spans="1:24" x14ac:dyDescent="0.25">
      <c r="A159" t="s">
        <v>133</v>
      </c>
      <c r="B159" t="s">
        <v>100</v>
      </c>
      <c r="C159" t="s">
        <v>65</v>
      </c>
      <c r="D159" t="s">
        <v>16</v>
      </c>
      <c r="E159" s="60">
        <v>57.0895522</v>
      </c>
      <c r="F159" s="60">
        <v>37.037036999999998</v>
      </c>
      <c r="G159" s="60">
        <v>36.8421053</v>
      </c>
      <c r="M159" s="60">
        <v>58.59375</v>
      </c>
      <c r="N159" s="60">
        <v>116.60516610000001</v>
      </c>
      <c r="O159" s="60">
        <v>90.366972500000003</v>
      </c>
      <c r="P159" s="60">
        <v>88</v>
      </c>
      <c r="V159" s="60">
        <v>116.60305339999999</v>
      </c>
      <c r="X159" s="60">
        <v>12.03</v>
      </c>
    </row>
    <row r="160" spans="1:24" x14ac:dyDescent="0.25">
      <c r="A160" t="s">
        <v>133</v>
      </c>
      <c r="B160" t="s">
        <v>115</v>
      </c>
      <c r="C160" t="s">
        <v>65</v>
      </c>
      <c r="D160" t="s">
        <v>16</v>
      </c>
      <c r="E160" s="60">
        <v>52.941176499999997</v>
      </c>
      <c r="F160" s="60">
        <v>46.923076899999998</v>
      </c>
      <c r="G160" s="60">
        <v>10.7142857</v>
      </c>
      <c r="M160" s="60">
        <v>53.767123300000002</v>
      </c>
      <c r="N160" s="60">
        <v>117.519685</v>
      </c>
      <c r="O160" s="60">
        <v>105.2631579</v>
      </c>
      <c r="P160" s="60">
        <v>58.3333333</v>
      </c>
      <c r="V160" s="60">
        <v>120.625</v>
      </c>
      <c r="X160" s="60">
        <v>7.03</v>
      </c>
    </row>
    <row r="161" spans="1:24" x14ac:dyDescent="0.25">
      <c r="A161" t="s">
        <v>133</v>
      </c>
      <c r="B161" t="s">
        <v>126</v>
      </c>
      <c r="C161" t="s">
        <v>65</v>
      </c>
      <c r="D161" t="s">
        <v>16</v>
      </c>
      <c r="E161" s="60">
        <v>45.614035100000002</v>
      </c>
      <c r="F161" s="60">
        <v>57.894736799999997</v>
      </c>
      <c r="M161" s="60">
        <v>39</v>
      </c>
      <c r="N161" s="60">
        <v>109.8214286</v>
      </c>
      <c r="O161" s="60">
        <v>122.7272727</v>
      </c>
      <c r="V161" s="60">
        <v>107.54716980000001</v>
      </c>
      <c r="X161" s="60">
        <v>8.33</v>
      </c>
    </row>
    <row r="162" spans="1:24" x14ac:dyDescent="0.25">
      <c r="A162" t="s">
        <v>133</v>
      </c>
      <c r="B162" t="s">
        <v>134</v>
      </c>
      <c r="C162" t="s">
        <v>54</v>
      </c>
      <c r="D162" t="s">
        <v>16</v>
      </c>
      <c r="E162" s="60">
        <v>54.444444400000002</v>
      </c>
      <c r="F162" s="60">
        <v>53.488372099999999</v>
      </c>
      <c r="M162" s="60">
        <v>57.317073200000003</v>
      </c>
      <c r="N162" s="60">
        <v>154.4776119</v>
      </c>
      <c r="O162" s="60">
        <v>154.4776119</v>
      </c>
      <c r="V162" s="60">
        <v>160.31746029999999</v>
      </c>
      <c r="X162" s="60">
        <v>100</v>
      </c>
    </row>
    <row r="163" spans="1:24" x14ac:dyDescent="0.25">
      <c r="A163" t="s">
        <v>133</v>
      </c>
      <c r="B163" t="s">
        <v>135</v>
      </c>
      <c r="C163" t="s">
        <v>15</v>
      </c>
      <c r="D163" t="s">
        <v>16</v>
      </c>
      <c r="E163" s="60">
        <v>34.108527100000003</v>
      </c>
      <c r="F163" s="60">
        <v>22.580645199999999</v>
      </c>
      <c r="G163" s="60">
        <v>8.3333332999999996</v>
      </c>
      <c r="M163" s="60">
        <v>33.070866100000003</v>
      </c>
      <c r="N163" s="60">
        <v>91.818181800000005</v>
      </c>
      <c r="O163" s="60">
        <v>81.481481500000001</v>
      </c>
      <c r="P163" s="60">
        <v>58.3333333</v>
      </c>
      <c r="V163" s="60">
        <v>91.666666699999993</v>
      </c>
      <c r="X163" s="60">
        <v>100</v>
      </c>
    </row>
    <row r="164" spans="1:24" x14ac:dyDescent="0.25">
      <c r="A164" t="s">
        <v>136</v>
      </c>
      <c r="B164" t="s">
        <v>89</v>
      </c>
      <c r="C164" t="s">
        <v>54</v>
      </c>
      <c r="D164" t="s">
        <v>16</v>
      </c>
      <c r="E164" s="60">
        <v>31.6666667</v>
      </c>
      <c r="F164" s="60">
        <v>25</v>
      </c>
      <c r="G164" s="60">
        <v>0</v>
      </c>
      <c r="M164" s="60">
        <v>34.615384599999999</v>
      </c>
      <c r="N164" s="60">
        <v>100</v>
      </c>
      <c r="O164" s="60">
        <v>88.888888899999998</v>
      </c>
      <c r="P164" s="60">
        <v>55</v>
      </c>
      <c r="V164" s="60">
        <v>104.54545450000001</v>
      </c>
      <c r="X164" s="60">
        <v>30.23</v>
      </c>
    </row>
    <row r="165" spans="1:24" x14ac:dyDescent="0.25">
      <c r="A165" t="s">
        <v>136</v>
      </c>
      <c r="B165" t="s">
        <v>91</v>
      </c>
      <c r="C165" t="s">
        <v>17</v>
      </c>
      <c r="D165" t="s">
        <v>13</v>
      </c>
      <c r="E165" s="60">
        <v>17.1052632</v>
      </c>
      <c r="F165" s="60">
        <v>14.4927536</v>
      </c>
      <c r="G165" s="60">
        <v>0</v>
      </c>
      <c r="M165" s="60">
        <v>17.7884615</v>
      </c>
      <c r="N165" s="60">
        <v>72.463768099999996</v>
      </c>
      <c r="O165" s="60">
        <v>70</v>
      </c>
      <c r="P165" s="60">
        <v>50</v>
      </c>
      <c r="V165" s="60">
        <v>71.875</v>
      </c>
      <c r="X165" s="60">
        <v>29.24</v>
      </c>
    </row>
    <row r="166" spans="1:24" x14ac:dyDescent="0.25">
      <c r="A166" t="s">
        <v>136</v>
      </c>
      <c r="B166" t="s">
        <v>92</v>
      </c>
      <c r="C166" t="s">
        <v>67</v>
      </c>
      <c r="D166" t="s">
        <v>16</v>
      </c>
      <c r="E166" s="60">
        <v>45.081265999999999</v>
      </c>
      <c r="F166" s="60">
        <v>31.619537300000001</v>
      </c>
      <c r="G166" s="60">
        <v>10.106382999999999</v>
      </c>
      <c r="H166" s="60">
        <v>54.545454499999998</v>
      </c>
      <c r="J166" s="60">
        <v>63.414634100000001</v>
      </c>
      <c r="K166" s="60">
        <v>21.428571399999999</v>
      </c>
      <c r="M166" s="60">
        <v>45.631970299999999</v>
      </c>
      <c r="N166" s="60">
        <v>107.1083172</v>
      </c>
      <c r="O166" s="60">
        <v>95.180722900000006</v>
      </c>
      <c r="P166" s="60">
        <v>73.138297899999998</v>
      </c>
      <c r="Q166" s="60">
        <v>171.73913039999999</v>
      </c>
      <c r="S166" s="60">
        <v>158.92857140000001</v>
      </c>
      <c r="V166" s="60">
        <v>107.1063395</v>
      </c>
      <c r="X166" s="60">
        <v>10.66</v>
      </c>
    </row>
    <row r="167" spans="1:24" x14ac:dyDescent="0.25">
      <c r="A167" t="s">
        <v>136</v>
      </c>
      <c r="B167" t="s">
        <v>93</v>
      </c>
      <c r="C167" t="s">
        <v>62</v>
      </c>
      <c r="D167" t="s">
        <v>16</v>
      </c>
      <c r="E167" s="60">
        <v>53.508771899999999</v>
      </c>
      <c r="F167" s="60">
        <v>37.7272727</v>
      </c>
      <c r="G167" s="60">
        <v>27.966101699999999</v>
      </c>
      <c r="M167" s="60">
        <v>52.906976700000001</v>
      </c>
      <c r="N167" s="60">
        <v>118.2051282</v>
      </c>
      <c r="O167" s="60">
        <v>97.826087000000001</v>
      </c>
      <c r="P167" s="60">
        <v>81.696428600000004</v>
      </c>
      <c r="V167" s="60">
        <v>118.2745826</v>
      </c>
      <c r="X167" s="60">
        <v>9.3000000000000007</v>
      </c>
    </row>
    <row r="168" spans="1:24" x14ac:dyDescent="0.25">
      <c r="A168" t="s">
        <v>136</v>
      </c>
      <c r="B168" t="s">
        <v>95</v>
      </c>
      <c r="C168" t="s">
        <v>59</v>
      </c>
      <c r="D168" t="s">
        <v>16</v>
      </c>
      <c r="E168" s="60">
        <v>28.395061699999999</v>
      </c>
      <c r="F168" s="60">
        <v>21.2871287</v>
      </c>
      <c r="G168" s="60">
        <v>5.3191489000000001</v>
      </c>
      <c r="M168" s="60">
        <v>29.545454500000002</v>
      </c>
      <c r="N168" s="60">
        <v>93.206521699999996</v>
      </c>
      <c r="O168" s="60">
        <v>90.2542373</v>
      </c>
      <c r="P168" s="60">
        <v>54</v>
      </c>
      <c r="V168" s="60">
        <v>93.895348799999994</v>
      </c>
      <c r="X168" s="60">
        <v>12.57</v>
      </c>
    </row>
    <row r="169" spans="1:24" x14ac:dyDescent="0.25">
      <c r="A169" t="s">
        <v>136</v>
      </c>
      <c r="B169" t="s">
        <v>96</v>
      </c>
      <c r="C169" t="s">
        <v>55</v>
      </c>
      <c r="D169" t="s">
        <v>16</v>
      </c>
      <c r="E169" s="60">
        <v>62.5</v>
      </c>
      <c r="F169" s="60">
        <v>62.5</v>
      </c>
      <c r="G169" s="60">
        <v>26.923076900000002</v>
      </c>
      <c r="M169" s="60">
        <v>61.764705900000003</v>
      </c>
      <c r="N169" s="60">
        <v>128.33333329999999</v>
      </c>
      <c r="O169" s="60">
        <v>121.5517241</v>
      </c>
      <c r="P169" s="60">
        <v>72.7272727</v>
      </c>
      <c r="V169" s="60">
        <v>129.7619048</v>
      </c>
      <c r="X169" s="60">
        <v>16.96</v>
      </c>
    </row>
    <row r="170" spans="1:24" x14ac:dyDescent="0.25">
      <c r="A170" t="s">
        <v>136</v>
      </c>
      <c r="B170" t="s">
        <v>100</v>
      </c>
      <c r="C170" t="s">
        <v>55</v>
      </c>
      <c r="D170" t="s">
        <v>16</v>
      </c>
      <c r="E170" s="60">
        <v>49.056603799999998</v>
      </c>
      <c r="F170" s="60">
        <v>28.8461538</v>
      </c>
      <c r="M170" s="60">
        <v>53.061224500000002</v>
      </c>
      <c r="N170" s="60">
        <v>108.33333330000001</v>
      </c>
      <c r="O170" s="60">
        <v>93.181818199999995</v>
      </c>
      <c r="V170" s="60">
        <v>109.7560976</v>
      </c>
      <c r="X170" s="60">
        <v>20.22</v>
      </c>
    </row>
    <row r="171" spans="1:24" x14ac:dyDescent="0.25">
      <c r="A171" t="s">
        <v>136</v>
      </c>
      <c r="B171" t="s">
        <v>115</v>
      </c>
      <c r="C171" t="s">
        <v>54</v>
      </c>
      <c r="D171" t="s">
        <v>16</v>
      </c>
      <c r="E171" s="60">
        <v>34.451219500000001</v>
      </c>
      <c r="F171" s="60">
        <v>30.5</v>
      </c>
      <c r="G171" s="60">
        <v>22.413793099999999</v>
      </c>
      <c r="L171" s="60">
        <v>31.818181800000001</v>
      </c>
      <c r="M171" s="60">
        <v>34.027777800000003</v>
      </c>
      <c r="N171" s="60">
        <v>101.66666669999999</v>
      </c>
      <c r="O171" s="60">
        <v>97.8125</v>
      </c>
      <c r="P171" s="60">
        <v>82.954545499999995</v>
      </c>
      <c r="V171" s="60">
        <v>101.4344262</v>
      </c>
      <c r="X171" s="60">
        <v>15.77</v>
      </c>
    </row>
    <row r="172" spans="1:24" x14ac:dyDescent="0.25">
      <c r="A172" t="s">
        <v>137</v>
      </c>
      <c r="B172" t="s">
        <v>89</v>
      </c>
      <c r="C172" t="s">
        <v>59</v>
      </c>
      <c r="D172" t="s">
        <v>13</v>
      </c>
      <c r="E172" s="60">
        <v>31.620553399999999</v>
      </c>
      <c r="F172" s="60">
        <v>23.7931034</v>
      </c>
      <c r="G172" s="60">
        <v>6.6037736000000002</v>
      </c>
      <c r="M172" s="60">
        <v>31.762295099999999</v>
      </c>
      <c r="N172" s="60">
        <v>102.4822695</v>
      </c>
      <c r="O172" s="60">
        <v>93.75</v>
      </c>
      <c r="P172" s="60">
        <v>79.464285700000005</v>
      </c>
      <c r="V172" s="60">
        <v>103.26086960000001</v>
      </c>
      <c r="X172" s="60">
        <v>19.64</v>
      </c>
    </row>
    <row r="173" spans="1:24" x14ac:dyDescent="0.25">
      <c r="A173" t="s">
        <v>137</v>
      </c>
      <c r="B173" t="s">
        <v>91</v>
      </c>
      <c r="C173" t="s">
        <v>15</v>
      </c>
      <c r="D173" t="s">
        <v>16</v>
      </c>
      <c r="E173" s="60">
        <v>48.913043500000001</v>
      </c>
      <c r="F173" s="60">
        <v>47.222222199999997</v>
      </c>
      <c r="G173" s="60">
        <v>25.806451599999999</v>
      </c>
      <c r="M173" s="60">
        <v>47.7272727</v>
      </c>
      <c r="N173" s="60">
        <v>120.1388889</v>
      </c>
      <c r="O173" s="60">
        <v>125.8064516</v>
      </c>
      <c r="V173" s="60">
        <v>119.2857143</v>
      </c>
      <c r="X173" s="60">
        <v>24.18</v>
      </c>
    </row>
    <row r="174" spans="1:24" x14ac:dyDescent="0.25">
      <c r="A174" t="s">
        <v>137</v>
      </c>
      <c r="B174" t="s">
        <v>92</v>
      </c>
      <c r="C174" t="s">
        <v>62</v>
      </c>
      <c r="D174" t="s">
        <v>16</v>
      </c>
      <c r="E174" s="60">
        <v>58.217270200000002</v>
      </c>
      <c r="F174" s="60">
        <v>42.857142899999999</v>
      </c>
      <c r="G174" s="60">
        <v>13.4615385</v>
      </c>
      <c r="M174" s="60">
        <v>59.940652800000002</v>
      </c>
      <c r="N174" s="60">
        <v>120.7352941</v>
      </c>
      <c r="O174" s="60">
        <v>86.153846200000004</v>
      </c>
      <c r="P174" s="60">
        <v>59.433962299999997</v>
      </c>
      <c r="V174" s="60">
        <v>122.8395062</v>
      </c>
      <c r="X174" s="60">
        <v>9.7799999999999994</v>
      </c>
    </row>
    <row r="175" spans="1:24" x14ac:dyDescent="0.25">
      <c r="A175" t="s">
        <v>138</v>
      </c>
      <c r="B175" t="s">
        <v>89</v>
      </c>
      <c r="C175" t="s">
        <v>67</v>
      </c>
      <c r="D175" t="s">
        <v>16</v>
      </c>
      <c r="E175" s="60">
        <v>39.722863699999998</v>
      </c>
      <c r="F175" s="60">
        <v>29.921259800000001</v>
      </c>
      <c r="G175" s="60">
        <v>5.7471264</v>
      </c>
      <c r="M175" s="60">
        <v>41.176470600000002</v>
      </c>
      <c r="N175" s="60">
        <v>107.3710074</v>
      </c>
      <c r="O175" s="60">
        <v>95.238095200000004</v>
      </c>
      <c r="P175" s="60">
        <v>64.9350649</v>
      </c>
      <c r="V175" s="60">
        <v>110.5191257</v>
      </c>
      <c r="X175" s="60">
        <v>19.75</v>
      </c>
    </row>
    <row r="176" spans="1:24" x14ac:dyDescent="0.25">
      <c r="A176" t="s">
        <v>138</v>
      </c>
      <c r="B176" t="s">
        <v>91</v>
      </c>
      <c r="C176" t="s">
        <v>62</v>
      </c>
      <c r="D176" t="s">
        <v>16</v>
      </c>
      <c r="E176" s="60">
        <v>55.2083333</v>
      </c>
      <c r="F176" s="60">
        <v>41.428571400000003</v>
      </c>
      <c r="G176" s="60">
        <v>16.6666667</v>
      </c>
      <c r="M176" s="60">
        <v>54.347826099999999</v>
      </c>
      <c r="N176" s="60">
        <v>119.6491228</v>
      </c>
      <c r="O176" s="60">
        <v>108.9041096</v>
      </c>
      <c r="P176" s="60">
        <v>56.730769199999997</v>
      </c>
      <c r="V176" s="60">
        <v>116.79245280000001</v>
      </c>
      <c r="X176" s="60">
        <v>12.27</v>
      </c>
    </row>
    <row r="177" spans="1:24" x14ac:dyDescent="0.25">
      <c r="A177" t="s">
        <v>138</v>
      </c>
      <c r="B177" t="s">
        <v>92</v>
      </c>
      <c r="C177" t="s">
        <v>54</v>
      </c>
      <c r="D177" t="s">
        <v>16</v>
      </c>
      <c r="E177" s="60">
        <v>53.092783500000003</v>
      </c>
      <c r="F177" s="60">
        <v>47.115384599999999</v>
      </c>
      <c r="G177" s="60">
        <v>14.7058824</v>
      </c>
      <c r="M177" s="60">
        <v>53.6458333</v>
      </c>
      <c r="N177" s="60">
        <v>110.443038</v>
      </c>
      <c r="O177" s="60">
        <v>105.55555560000001</v>
      </c>
      <c r="P177" s="60">
        <v>67.857142899999999</v>
      </c>
      <c r="V177" s="60">
        <v>111.21794869999999</v>
      </c>
      <c r="X177" s="60">
        <v>22.82</v>
      </c>
    </row>
    <row r="178" spans="1:24" x14ac:dyDescent="0.25">
      <c r="A178" t="s">
        <v>138</v>
      </c>
      <c r="B178" t="s">
        <v>93</v>
      </c>
      <c r="C178" t="s">
        <v>54</v>
      </c>
      <c r="D178" t="s">
        <v>16</v>
      </c>
      <c r="E178" s="60">
        <v>39.887640400000002</v>
      </c>
      <c r="F178" s="60">
        <v>33.3333333</v>
      </c>
      <c r="G178" s="60">
        <v>5.2631579000000004</v>
      </c>
      <c r="M178" s="60">
        <v>41.4634146</v>
      </c>
      <c r="N178" s="60">
        <v>99.647887299999994</v>
      </c>
      <c r="O178" s="60">
        <v>88.953488399999998</v>
      </c>
      <c r="P178" s="60">
        <v>67.1875</v>
      </c>
      <c r="V178" s="60">
        <v>102.2727273</v>
      </c>
      <c r="X178" s="60">
        <v>14.58</v>
      </c>
    </row>
    <row r="179" spans="1:24" x14ac:dyDescent="0.25">
      <c r="A179" t="s">
        <v>138</v>
      </c>
      <c r="B179" t="s">
        <v>95</v>
      </c>
      <c r="C179" t="s">
        <v>65</v>
      </c>
      <c r="D179" t="s">
        <v>13</v>
      </c>
      <c r="E179" s="60">
        <v>57.142857100000001</v>
      </c>
      <c r="F179" s="60">
        <v>35.9375</v>
      </c>
      <c r="G179" s="60">
        <v>13.3333333</v>
      </c>
      <c r="M179" s="60">
        <v>56.696428599999997</v>
      </c>
      <c r="N179" s="60">
        <v>114.55399060000001</v>
      </c>
      <c r="O179" s="60">
        <v>104</v>
      </c>
      <c r="P179" s="60">
        <v>82.258064500000003</v>
      </c>
      <c r="V179" s="60">
        <v>115.7360406</v>
      </c>
      <c r="X179" s="60">
        <v>4.38</v>
      </c>
    </row>
    <row r="180" spans="1:24" x14ac:dyDescent="0.25">
      <c r="A180" t="s">
        <v>138</v>
      </c>
      <c r="B180" t="s">
        <v>96</v>
      </c>
      <c r="C180" t="s">
        <v>54</v>
      </c>
      <c r="D180" t="s">
        <v>16</v>
      </c>
      <c r="E180" s="60">
        <v>30.555555600000002</v>
      </c>
      <c r="F180" s="60">
        <v>27.058823499999999</v>
      </c>
      <c r="G180" s="60">
        <v>4.9019608000000003</v>
      </c>
      <c r="M180" s="60">
        <v>30.555555600000002</v>
      </c>
      <c r="N180" s="60">
        <v>108.7025316</v>
      </c>
      <c r="O180" s="60">
        <v>106.6532258</v>
      </c>
      <c r="P180" s="60">
        <v>74.21875</v>
      </c>
      <c r="V180" s="60">
        <v>108.7025316</v>
      </c>
      <c r="X180" s="60">
        <v>19.510000000000002</v>
      </c>
    </row>
    <row r="181" spans="1:24" x14ac:dyDescent="0.25">
      <c r="A181" t="s">
        <v>138</v>
      </c>
      <c r="B181" t="s">
        <v>100</v>
      </c>
      <c r="C181" t="s">
        <v>14</v>
      </c>
      <c r="D181" t="s">
        <v>13</v>
      </c>
      <c r="E181" s="60">
        <v>37.5</v>
      </c>
      <c r="F181" s="60">
        <v>30.4878049</v>
      </c>
      <c r="G181" s="60">
        <v>6.8181817999999996</v>
      </c>
      <c r="M181" s="60">
        <v>37.974683499999998</v>
      </c>
      <c r="N181" s="60">
        <v>102.7027027</v>
      </c>
      <c r="O181" s="60">
        <v>90</v>
      </c>
      <c r="V181" s="60">
        <v>104.16666669999999</v>
      </c>
      <c r="X181" s="60">
        <v>28.72</v>
      </c>
    </row>
    <row r="182" spans="1:24" x14ac:dyDescent="0.25">
      <c r="A182" t="s">
        <v>139</v>
      </c>
      <c r="B182" t="s">
        <v>89</v>
      </c>
      <c r="C182" t="s">
        <v>65</v>
      </c>
      <c r="D182" t="s">
        <v>16</v>
      </c>
      <c r="E182" s="60">
        <v>57.295373699999999</v>
      </c>
      <c r="F182" s="60">
        <v>30</v>
      </c>
      <c r="G182" s="60">
        <v>25.609756099999998</v>
      </c>
      <c r="H182" s="60">
        <v>85</v>
      </c>
      <c r="M182" s="60">
        <v>57.613168700000003</v>
      </c>
      <c r="N182" s="60">
        <v>125.2964427</v>
      </c>
      <c r="O182" s="60">
        <v>93.150684900000002</v>
      </c>
      <c r="P182" s="60">
        <v>81.538461499999997</v>
      </c>
      <c r="V182" s="60">
        <v>127.60181</v>
      </c>
      <c r="X182" s="60">
        <v>6.92</v>
      </c>
    </row>
    <row r="183" spans="1:24" x14ac:dyDescent="0.25">
      <c r="A183" t="s">
        <v>139</v>
      </c>
      <c r="B183" t="s">
        <v>91</v>
      </c>
      <c r="C183" t="s">
        <v>54</v>
      </c>
      <c r="D183" t="s">
        <v>16</v>
      </c>
      <c r="E183" s="60">
        <v>35</v>
      </c>
      <c r="F183" s="60">
        <v>22.972973</v>
      </c>
      <c r="G183" s="60">
        <v>8.3333332999999996</v>
      </c>
      <c r="M183" s="60">
        <v>35</v>
      </c>
      <c r="N183" s="60">
        <v>112.195122</v>
      </c>
      <c r="O183" s="60">
        <v>97.7272727</v>
      </c>
      <c r="V183" s="60">
        <v>112.195122</v>
      </c>
      <c r="X183" s="60">
        <v>11</v>
      </c>
    </row>
    <row r="184" spans="1:24" x14ac:dyDescent="0.25">
      <c r="A184" t="s">
        <v>139</v>
      </c>
      <c r="B184" t="s">
        <v>92</v>
      </c>
      <c r="C184" t="s">
        <v>17</v>
      </c>
      <c r="D184" t="s">
        <v>13</v>
      </c>
      <c r="E184" s="60">
        <v>36.697247699999998</v>
      </c>
      <c r="F184" s="60">
        <v>30.158730200000001</v>
      </c>
      <c r="G184" s="60">
        <v>2.6315789000000001</v>
      </c>
      <c r="M184" s="60">
        <v>36.7924528</v>
      </c>
      <c r="N184" s="60">
        <v>102.91666669999999</v>
      </c>
      <c r="O184" s="60">
        <v>96.551724100000001</v>
      </c>
      <c r="V184" s="60">
        <v>102.91666669999999</v>
      </c>
      <c r="X184" s="60">
        <v>22.71</v>
      </c>
    </row>
    <row r="185" spans="1:24" x14ac:dyDescent="0.25">
      <c r="A185" t="s">
        <v>139</v>
      </c>
      <c r="B185" t="s">
        <v>93</v>
      </c>
      <c r="C185" t="s">
        <v>56</v>
      </c>
      <c r="D185" t="s">
        <v>13</v>
      </c>
      <c r="E185" s="60">
        <v>50.340136100000002</v>
      </c>
      <c r="F185" s="60">
        <v>36.475409800000001</v>
      </c>
      <c r="G185" s="60">
        <v>12.9032258</v>
      </c>
      <c r="M185" s="60">
        <v>50.535714300000002</v>
      </c>
      <c r="N185" s="60">
        <v>115.94202900000001</v>
      </c>
      <c r="O185" s="60">
        <v>106.1403509</v>
      </c>
      <c r="P185" s="60">
        <v>76.8518519</v>
      </c>
      <c r="V185" s="60">
        <v>115.648855</v>
      </c>
      <c r="X185" s="60">
        <v>13.64</v>
      </c>
    </row>
    <row r="186" spans="1:24" x14ac:dyDescent="0.25">
      <c r="A186" t="s">
        <v>139</v>
      </c>
      <c r="B186" t="s">
        <v>95</v>
      </c>
      <c r="C186" t="s">
        <v>58</v>
      </c>
      <c r="D186" t="s">
        <v>16</v>
      </c>
      <c r="E186" s="60">
        <v>41.129032299999999</v>
      </c>
      <c r="F186" s="60">
        <v>42.857142899999999</v>
      </c>
      <c r="G186" s="60">
        <v>18.181818199999999</v>
      </c>
      <c r="M186" s="60">
        <v>40</v>
      </c>
      <c r="N186" s="60">
        <v>84.615384599999999</v>
      </c>
      <c r="O186" s="60">
        <v>71.621621599999997</v>
      </c>
      <c r="P186" s="60">
        <v>52.5</v>
      </c>
      <c r="V186" s="60">
        <v>86.904761899999997</v>
      </c>
      <c r="X186" s="60">
        <v>19.170000000000002</v>
      </c>
    </row>
    <row r="187" spans="1:24" x14ac:dyDescent="0.25">
      <c r="A187" t="s">
        <v>139</v>
      </c>
      <c r="B187" t="s">
        <v>96</v>
      </c>
      <c r="C187" t="s">
        <v>59</v>
      </c>
      <c r="D187" t="s">
        <v>13</v>
      </c>
      <c r="E187" s="60">
        <v>56.589724500000003</v>
      </c>
      <c r="F187" s="60">
        <v>29.962546799999998</v>
      </c>
      <c r="G187" s="60">
        <v>15.909090900000001</v>
      </c>
      <c r="H187" s="60">
        <v>35</v>
      </c>
      <c r="J187" s="60">
        <v>57.692307700000001</v>
      </c>
      <c r="K187" s="60">
        <v>36.363636399999997</v>
      </c>
      <c r="L187" s="60">
        <v>25</v>
      </c>
      <c r="M187" s="60">
        <v>57.512116300000002</v>
      </c>
      <c r="N187" s="60">
        <v>134.15730339999999</v>
      </c>
      <c r="O187" s="60">
        <v>105.0314465</v>
      </c>
      <c r="P187" s="60">
        <v>90.8</v>
      </c>
      <c r="V187" s="60">
        <v>135.5436081</v>
      </c>
      <c r="X187" s="60">
        <v>7.53</v>
      </c>
    </row>
    <row r="188" spans="1:24" x14ac:dyDescent="0.25">
      <c r="A188" t="s">
        <v>139</v>
      </c>
      <c r="B188" t="s">
        <v>100</v>
      </c>
      <c r="C188" t="s">
        <v>55</v>
      </c>
      <c r="D188" t="s">
        <v>16</v>
      </c>
      <c r="E188" s="60">
        <v>32.038834999999999</v>
      </c>
      <c r="F188" s="60">
        <v>22.935779799999999</v>
      </c>
      <c r="G188" s="60">
        <v>5.2083332999999996</v>
      </c>
      <c r="H188" s="60">
        <v>22.0472441</v>
      </c>
      <c r="K188" s="60">
        <v>23.308270700000001</v>
      </c>
      <c r="L188" s="60">
        <v>19.444444399999998</v>
      </c>
      <c r="M188" s="60">
        <v>34.604904599999998</v>
      </c>
      <c r="N188" s="60">
        <v>90.1234568</v>
      </c>
      <c r="O188" s="60">
        <v>76.331360900000007</v>
      </c>
      <c r="P188" s="60">
        <v>56.6666667</v>
      </c>
      <c r="Q188" s="60">
        <v>77.380952399999998</v>
      </c>
      <c r="T188" s="60">
        <v>84.803921599999995</v>
      </c>
      <c r="U188" s="60">
        <v>76.666666699999993</v>
      </c>
      <c r="V188" s="60">
        <v>94.391025600000006</v>
      </c>
      <c r="W188" s="60">
        <v>74.599556800000002</v>
      </c>
      <c r="X188" s="60">
        <v>15.93</v>
      </c>
    </row>
    <row r="189" spans="1:24" x14ac:dyDescent="0.25">
      <c r="A189" t="s">
        <v>139</v>
      </c>
      <c r="B189" t="s">
        <v>115</v>
      </c>
      <c r="C189" t="s">
        <v>65</v>
      </c>
      <c r="D189" t="s">
        <v>16</v>
      </c>
      <c r="E189" s="60">
        <v>79.802955699999998</v>
      </c>
      <c r="F189" s="60">
        <v>59.701492500000001</v>
      </c>
      <c r="G189" s="60">
        <v>39.568345299999997</v>
      </c>
      <c r="H189" s="60">
        <v>78.260869600000007</v>
      </c>
      <c r="J189" s="60">
        <v>77.027027000000004</v>
      </c>
      <c r="K189" s="60">
        <v>68.181818199999995</v>
      </c>
      <c r="L189" s="60">
        <v>69.565217399999995</v>
      </c>
      <c r="M189" s="60">
        <v>80.760626400000007</v>
      </c>
      <c r="N189" s="60">
        <v>151.06837609999999</v>
      </c>
      <c r="O189" s="60">
        <v>131.25</v>
      </c>
      <c r="P189" s="60">
        <v>98.355263199999996</v>
      </c>
      <c r="Q189" s="60">
        <v>168.33333329999999</v>
      </c>
      <c r="S189" s="60">
        <v>163.88888890000001</v>
      </c>
      <c r="U189" s="60">
        <v>120.45454549999999</v>
      </c>
      <c r="V189" s="60">
        <v>152.1919431</v>
      </c>
      <c r="W189" s="60">
        <v>91.418271000000004</v>
      </c>
      <c r="X189" s="60">
        <v>3.2</v>
      </c>
    </row>
    <row r="190" spans="1:24" x14ac:dyDescent="0.25">
      <c r="A190" t="s">
        <v>140</v>
      </c>
      <c r="B190" t="s">
        <v>89</v>
      </c>
      <c r="C190" t="s">
        <v>54</v>
      </c>
      <c r="D190" t="s">
        <v>16</v>
      </c>
      <c r="E190" s="60">
        <v>42.6056338</v>
      </c>
      <c r="F190" s="60">
        <v>33.3333333</v>
      </c>
      <c r="G190" s="60">
        <v>11.1111111</v>
      </c>
      <c r="M190" s="60">
        <v>44.074074099999997</v>
      </c>
      <c r="N190" s="60">
        <v>117.0560748</v>
      </c>
      <c r="O190" s="60">
        <v>107.1428571</v>
      </c>
      <c r="P190" s="60">
        <v>77.380952399999998</v>
      </c>
      <c r="V190" s="60">
        <v>119.6078431</v>
      </c>
      <c r="X190" s="60">
        <v>4.09</v>
      </c>
    </row>
    <row r="191" spans="1:24" x14ac:dyDescent="0.25">
      <c r="A191" t="s">
        <v>140</v>
      </c>
      <c r="B191" t="s">
        <v>91</v>
      </c>
      <c r="C191" t="s">
        <v>54</v>
      </c>
      <c r="D191" t="s">
        <v>16</v>
      </c>
      <c r="E191" s="60">
        <v>29.0836653</v>
      </c>
      <c r="F191" s="60">
        <v>28.181818199999999</v>
      </c>
      <c r="G191" s="60">
        <v>1.8867925000000001</v>
      </c>
      <c r="M191" s="60">
        <v>28.744939299999999</v>
      </c>
      <c r="N191" s="60">
        <v>85.897435900000005</v>
      </c>
      <c r="O191" s="60">
        <v>83.734939800000006</v>
      </c>
      <c r="P191" s="60">
        <v>65.555555600000005</v>
      </c>
      <c r="V191" s="60">
        <v>85.897435900000005</v>
      </c>
      <c r="X191" s="60">
        <v>17.43</v>
      </c>
    </row>
    <row r="192" spans="1:24" x14ac:dyDescent="0.25">
      <c r="A192" t="s">
        <v>140</v>
      </c>
      <c r="B192" t="s">
        <v>92</v>
      </c>
      <c r="C192" t="s">
        <v>58</v>
      </c>
      <c r="D192" t="s">
        <v>16</v>
      </c>
      <c r="E192" s="60">
        <v>58.6206897</v>
      </c>
      <c r="F192" s="60">
        <v>27.2727273</v>
      </c>
      <c r="G192" s="60">
        <v>20</v>
      </c>
      <c r="M192" s="60">
        <v>58.035714300000002</v>
      </c>
      <c r="N192" s="60">
        <v>147.5</v>
      </c>
      <c r="O192" s="60">
        <v>115</v>
      </c>
      <c r="V192" s="60">
        <v>144.27083329999999</v>
      </c>
      <c r="X192" s="60">
        <v>10.36</v>
      </c>
    </row>
    <row r="193" spans="1:24" x14ac:dyDescent="0.25">
      <c r="A193" t="s">
        <v>141</v>
      </c>
      <c r="B193" t="s">
        <v>89</v>
      </c>
      <c r="C193" t="s">
        <v>57</v>
      </c>
      <c r="D193" t="s">
        <v>16</v>
      </c>
      <c r="E193" s="60">
        <v>66.226415099999997</v>
      </c>
      <c r="F193" s="60">
        <v>47.448979600000001</v>
      </c>
      <c r="G193" s="60">
        <v>28.723404299999999</v>
      </c>
      <c r="M193" s="60">
        <v>68.119266100000004</v>
      </c>
      <c r="N193" s="60">
        <v>146.74796749999999</v>
      </c>
      <c r="O193" s="60">
        <v>117.40506329999999</v>
      </c>
      <c r="P193" s="60">
        <v>82.317073199999996</v>
      </c>
      <c r="V193" s="60">
        <v>151.30331749999999</v>
      </c>
      <c r="X193" s="60">
        <v>6.25</v>
      </c>
    </row>
    <row r="194" spans="1:24" x14ac:dyDescent="0.25">
      <c r="A194" t="s">
        <v>141</v>
      </c>
      <c r="B194" t="s">
        <v>91</v>
      </c>
      <c r="C194" t="s">
        <v>54</v>
      </c>
      <c r="D194" t="s">
        <v>16</v>
      </c>
      <c r="E194" s="60">
        <v>53.191489400000002</v>
      </c>
      <c r="F194" s="60">
        <v>53.448275899999999</v>
      </c>
      <c r="M194" s="60">
        <v>52.2727273</v>
      </c>
      <c r="N194" s="60">
        <v>103.125</v>
      </c>
      <c r="O194" s="60">
        <v>103.75</v>
      </c>
      <c r="V194" s="60">
        <v>100.86206900000001</v>
      </c>
      <c r="X194" s="60">
        <v>17.98</v>
      </c>
    </row>
    <row r="195" spans="1:24" x14ac:dyDescent="0.25">
      <c r="A195" t="s">
        <v>141</v>
      </c>
      <c r="B195" t="s">
        <v>92</v>
      </c>
      <c r="C195" t="s">
        <v>65</v>
      </c>
      <c r="D195" t="s">
        <v>16</v>
      </c>
      <c r="E195" s="60">
        <v>41.891891899999997</v>
      </c>
      <c r="F195" s="60">
        <v>19.354838699999998</v>
      </c>
      <c r="G195" s="60">
        <v>10</v>
      </c>
      <c r="M195" s="60">
        <v>41.428571400000003</v>
      </c>
      <c r="N195" s="60">
        <v>90.942029000000005</v>
      </c>
      <c r="O195" s="60">
        <v>84.375</v>
      </c>
      <c r="P195" s="60">
        <v>52.0833333</v>
      </c>
      <c r="V195" s="60">
        <v>90.151515200000006</v>
      </c>
      <c r="X195" s="60">
        <v>10.64</v>
      </c>
    </row>
    <row r="196" spans="1:24" x14ac:dyDescent="0.25">
      <c r="A196" t="s">
        <v>141</v>
      </c>
      <c r="B196" t="s">
        <v>93</v>
      </c>
      <c r="C196" t="s">
        <v>67</v>
      </c>
      <c r="D196" t="s">
        <v>13</v>
      </c>
      <c r="E196" s="60">
        <v>60.481586399999998</v>
      </c>
      <c r="F196" s="60">
        <v>43.650793700000001</v>
      </c>
      <c r="G196" s="60">
        <v>24.576271200000001</v>
      </c>
      <c r="M196" s="60">
        <v>61.5030675</v>
      </c>
      <c r="N196" s="60">
        <v>132.03240059999999</v>
      </c>
      <c r="O196" s="60">
        <v>106.15942029999999</v>
      </c>
      <c r="P196" s="60">
        <v>92.792792800000001</v>
      </c>
      <c r="V196" s="60">
        <v>132.9635499</v>
      </c>
      <c r="X196" s="60">
        <v>6.56</v>
      </c>
    </row>
    <row r="197" spans="1:24" x14ac:dyDescent="0.25">
      <c r="A197" t="s">
        <v>141</v>
      </c>
      <c r="B197" t="s">
        <v>95</v>
      </c>
      <c r="C197" t="s">
        <v>62</v>
      </c>
      <c r="D197" t="s">
        <v>16</v>
      </c>
      <c r="E197" s="60">
        <v>50.741839800000001</v>
      </c>
      <c r="F197" s="60">
        <v>25.641025599999999</v>
      </c>
      <c r="G197" s="60">
        <v>10.7142857</v>
      </c>
      <c r="M197" s="60">
        <v>51.4195584</v>
      </c>
      <c r="N197" s="60">
        <v>131.41263939999999</v>
      </c>
      <c r="O197" s="60">
        <v>89.285714299999995</v>
      </c>
      <c r="P197" s="60">
        <v>102.43902439999999</v>
      </c>
      <c r="V197" s="60">
        <v>132.6086957</v>
      </c>
      <c r="X197" s="60">
        <v>11.28</v>
      </c>
    </row>
    <row r="198" spans="1:24" x14ac:dyDescent="0.25">
      <c r="A198" t="s">
        <v>141</v>
      </c>
      <c r="B198" t="s">
        <v>96</v>
      </c>
      <c r="C198" t="s">
        <v>54</v>
      </c>
      <c r="D198" t="s">
        <v>16</v>
      </c>
      <c r="E198" s="60">
        <v>50.431034500000003</v>
      </c>
      <c r="F198" s="60">
        <v>43.650793700000001</v>
      </c>
      <c r="L198" s="60">
        <v>27.2727273</v>
      </c>
      <c r="M198" s="60">
        <v>51.515151500000002</v>
      </c>
      <c r="N198" s="60">
        <v>129.54545450000001</v>
      </c>
      <c r="O198" s="60">
        <v>118.60465120000001</v>
      </c>
      <c r="V198" s="60">
        <v>131.41891889999999</v>
      </c>
      <c r="X198" s="60">
        <v>13.4</v>
      </c>
    </row>
    <row r="199" spans="1:24" x14ac:dyDescent="0.25">
      <c r="A199" t="s">
        <v>141</v>
      </c>
      <c r="B199" t="s">
        <v>100</v>
      </c>
      <c r="C199" t="s">
        <v>65</v>
      </c>
      <c r="D199" t="s">
        <v>16</v>
      </c>
      <c r="E199" s="60">
        <v>30.769230799999999</v>
      </c>
      <c r="F199" s="60">
        <v>28.260869599999999</v>
      </c>
      <c r="G199" s="60">
        <v>15.217391299999999</v>
      </c>
      <c r="M199" s="60">
        <v>30.674846599999999</v>
      </c>
      <c r="N199" s="60">
        <v>91.324921099999997</v>
      </c>
      <c r="O199" s="60">
        <v>86.956521699999996</v>
      </c>
      <c r="P199" s="60">
        <v>71.938775500000006</v>
      </c>
      <c r="V199" s="60">
        <v>91.856677500000004</v>
      </c>
      <c r="X199" s="60">
        <v>10.54</v>
      </c>
    </row>
    <row r="200" spans="1:24" x14ac:dyDescent="0.25">
      <c r="A200" t="s">
        <v>142</v>
      </c>
      <c r="B200" t="s">
        <v>89</v>
      </c>
      <c r="C200" t="s">
        <v>55</v>
      </c>
      <c r="D200" t="s">
        <v>16</v>
      </c>
      <c r="E200" s="60">
        <v>69.565217399999995</v>
      </c>
      <c r="F200" s="60">
        <v>64.705882399999993</v>
      </c>
      <c r="M200" s="60">
        <v>70.930232599999997</v>
      </c>
      <c r="N200" s="60">
        <v>150.65789470000001</v>
      </c>
      <c r="O200" s="60">
        <v>151.92307690000001</v>
      </c>
      <c r="V200" s="60">
        <v>150.69444440000001</v>
      </c>
      <c r="X200" s="60">
        <v>18.52</v>
      </c>
    </row>
    <row r="201" spans="1:24" x14ac:dyDescent="0.25">
      <c r="A201" t="s">
        <v>142</v>
      </c>
      <c r="B201" t="s">
        <v>91</v>
      </c>
      <c r="C201" t="s">
        <v>65</v>
      </c>
      <c r="D201" t="s">
        <v>16</v>
      </c>
      <c r="E201" s="60">
        <v>42.8</v>
      </c>
      <c r="F201" s="60">
        <v>42.5</v>
      </c>
      <c r="G201" s="60">
        <v>17.307692299999999</v>
      </c>
      <c r="M201" s="60">
        <v>42.276422799999999</v>
      </c>
      <c r="N201" s="60">
        <v>119.9541284</v>
      </c>
      <c r="O201" s="60">
        <v>119.3181818</v>
      </c>
      <c r="P201" s="60">
        <v>79.545454500000005</v>
      </c>
      <c r="V201" s="60">
        <v>119.9541284</v>
      </c>
      <c r="X201" s="60">
        <v>6.9</v>
      </c>
    </row>
    <row r="202" spans="1:24" x14ac:dyDescent="0.25">
      <c r="A202" t="s">
        <v>142</v>
      </c>
      <c r="B202" t="s">
        <v>92</v>
      </c>
      <c r="C202" t="s">
        <v>60</v>
      </c>
      <c r="D202" t="s">
        <v>16</v>
      </c>
      <c r="E202" s="60">
        <v>43.75</v>
      </c>
      <c r="F202" s="60">
        <v>37.5</v>
      </c>
      <c r="G202" s="60">
        <v>22</v>
      </c>
      <c r="M202" s="60">
        <v>43.678160900000002</v>
      </c>
      <c r="N202" s="60">
        <v>99.695121999999998</v>
      </c>
      <c r="O202" s="60">
        <v>93.421052599999996</v>
      </c>
      <c r="P202" s="60">
        <v>50.892857100000001</v>
      </c>
      <c r="V202" s="60">
        <v>97.756410299999999</v>
      </c>
      <c r="X202" s="60">
        <v>11.21</v>
      </c>
    </row>
    <row r="203" spans="1:24" x14ac:dyDescent="0.25">
      <c r="A203" t="s">
        <v>142</v>
      </c>
      <c r="B203" t="s">
        <v>93</v>
      </c>
      <c r="C203" t="s">
        <v>65</v>
      </c>
      <c r="D203" t="s">
        <v>16</v>
      </c>
      <c r="E203" s="60">
        <v>51.724137900000002</v>
      </c>
      <c r="F203" s="60">
        <v>30.4878049</v>
      </c>
      <c r="G203" s="60">
        <v>10</v>
      </c>
      <c r="M203" s="60">
        <v>52.597402600000002</v>
      </c>
      <c r="N203" s="60">
        <v>114.2307692</v>
      </c>
      <c r="O203" s="60">
        <v>97.115384599999999</v>
      </c>
      <c r="P203" s="60">
        <v>50</v>
      </c>
      <c r="V203" s="60">
        <v>116.8103448</v>
      </c>
      <c r="X203" s="60">
        <v>6.84</v>
      </c>
    </row>
    <row r="204" spans="1:24" x14ac:dyDescent="0.25">
      <c r="A204" t="s">
        <v>142</v>
      </c>
      <c r="B204" t="s">
        <v>95</v>
      </c>
      <c r="C204" t="s">
        <v>65</v>
      </c>
      <c r="D204" t="s">
        <v>16</v>
      </c>
      <c r="E204" s="60">
        <v>37.809187299999998</v>
      </c>
      <c r="F204" s="60">
        <v>30.573248400000001</v>
      </c>
      <c r="G204" s="60">
        <v>18.571428600000001</v>
      </c>
      <c r="M204" s="60">
        <v>38.759689899999998</v>
      </c>
      <c r="N204" s="60">
        <v>98.375451299999995</v>
      </c>
      <c r="O204" s="60">
        <v>82.094594599999994</v>
      </c>
      <c r="P204" s="60">
        <v>57.446808500000003</v>
      </c>
      <c r="V204" s="60">
        <v>100</v>
      </c>
      <c r="X204" s="60">
        <v>17.18</v>
      </c>
    </row>
    <row r="205" spans="1:24" x14ac:dyDescent="0.25">
      <c r="A205" t="s">
        <v>142</v>
      </c>
      <c r="B205" t="s">
        <v>96</v>
      </c>
      <c r="C205" t="s">
        <v>54</v>
      </c>
      <c r="D205" t="s">
        <v>16</v>
      </c>
      <c r="E205" s="60">
        <v>47.077662099999998</v>
      </c>
      <c r="F205" s="60">
        <v>32.997987899999998</v>
      </c>
      <c r="G205" s="60">
        <v>9.8712446000000007</v>
      </c>
      <c r="J205" s="60">
        <v>70</v>
      </c>
      <c r="K205" s="60">
        <v>34.615384599999999</v>
      </c>
      <c r="L205" s="60">
        <v>23.076923099999998</v>
      </c>
      <c r="M205" s="60">
        <v>47.090420799999997</v>
      </c>
      <c r="N205" s="60">
        <v>121.5071507</v>
      </c>
      <c r="O205" s="60">
        <v>102.7108434</v>
      </c>
      <c r="P205" s="60">
        <v>67.1875</v>
      </c>
      <c r="S205" s="60">
        <v>168.18181820000001</v>
      </c>
      <c r="T205" s="60">
        <v>115.9090909</v>
      </c>
      <c r="V205" s="60">
        <v>121.08140950000001</v>
      </c>
      <c r="X205" s="60">
        <v>14.3</v>
      </c>
    </row>
    <row r="206" spans="1:24" x14ac:dyDescent="0.25">
      <c r="A206" t="s">
        <v>143</v>
      </c>
      <c r="B206" t="s">
        <v>89</v>
      </c>
      <c r="C206" t="s">
        <v>58</v>
      </c>
      <c r="D206" t="s">
        <v>16</v>
      </c>
      <c r="E206" s="60">
        <v>53.409090900000002</v>
      </c>
      <c r="F206" s="60">
        <v>45.454545500000002</v>
      </c>
      <c r="G206" s="60">
        <v>13.3333333</v>
      </c>
      <c r="M206" s="60">
        <v>55.128205100000002</v>
      </c>
      <c r="N206" s="60">
        <v>116.21621620000001</v>
      </c>
      <c r="O206" s="60">
        <v>121.73913039999999</v>
      </c>
      <c r="P206" s="60">
        <v>61.363636399999997</v>
      </c>
      <c r="V206" s="60">
        <v>118.9393939</v>
      </c>
      <c r="X206" s="60">
        <v>16.36</v>
      </c>
    </row>
    <row r="207" spans="1:24" x14ac:dyDescent="0.25">
      <c r="A207" t="s">
        <v>143</v>
      </c>
      <c r="B207" t="s">
        <v>91</v>
      </c>
      <c r="C207" t="s">
        <v>59</v>
      </c>
      <c r="D207" t="s">
        <v>13</v>
      </c>
      <c r="E207" s="60">
        <v>52.3570712</v>
      </c>
      <c r="F207" s="60">
        <v>28.776978400000001</v>
      </c>
      <c r="G207" s="60">
        <v>9.4444444000000001</v>
      </c>
      <c r="J207" s="60">
        <v>58.3333333</v>
      </c>
      <c r="L207" s="60">
        <v>42.857142899999999</v>
      </c>
      <c r="M207" s="60">
        <v>52.242152500000003</v>
      </c>
      <c r="N207" s="60">
        <v>126.7921147</v>
      </c>
      <c r="O207" s="60">
        <v>92.758620699999994</v>
      </c>
      <c r="P207" s="60">
        <v>72.282608699999997</v>
      </c>
      <c r="V207" s="60">
        <v>128</v>
      </c>
      <c r="X207" s="60">
        <v>9.4499999999999993</v>
      </c>
    </row>
    <row r="208" spans="1:24" x14ac:dyDescent="0.25">
      <c r="A208" t="s">
        <v>143</v>
      </c>
      <c r="B208" t="s">
        <v>92</v>
      </c>
      <c r="C208" t="s">
        <v>54</v>
      </c>
      <c r="D208" t="s">
        <v>16</v>
      </c>
      <c r="E208" s="60">
        <v>37.790697700000003</v>
      </c>
      <c r="F208" s="60">
        <v>28.260869599999999</v>
      </c>
      <c r="G208" s="60">
        <v>0</v>
      </c>
      <c r="M208" s="60">
        <v>36.875</v>
      </c>
      <c r="N208" s="60">
        <v>90.671641800000003</v>
      </c>
      <c r="O208" s="60">
        <v>74.242424200000002</v>
      </c>
      <c r="P208" s="60">
        <v>51.470588200000002</v>
      </c>
      <c r="V208" s="60">
        <v>89.0625</v>
      </c>
      <c r="X208" s="60">
        <v>8.0299999999999994</v>
      </c>
    </row>
    <row r="209" spans="1:24" x14ac:dyDescent="0.25">
      <c r="A209" t="s">
        <v>143</v>
      </c>
      <c r="B209" t="s">
        <v>93</v>
      </c>
      <c r="C209" t="s">
        <v>65</v>
      </c>
      <c r="D209" t="s">
        <v>16</v>
      </c>
      <c r="E209" s="60">
        <v>54.629629600000001</v>
      </c>
      <c r="F209" s="60">
        <v>45</v>
      </c>
      <c r="G209" s="60">
        <v>26.923076900000002</v>
      </c>
      <c r="M209" s="60">
        <v>55.940594099999998</v>
      </c>
      <c r="N209" s="60">
        <v>122.84946239999999</v>
      </c>
      <c r="O209" s="60">
        <v>110.9090909</v>
      </c>
      <c r="V209" s="60">
        <v>127.08333330000001</v>
      </c>
      <c r="X209" s="60">
        <v>10.85</v>
      </c>
    </row>
    <row r="210" spans="1:24" x14ac:dyDescent="0.25">
      <c r="A210" t="s">
        <v>143</v>
      </c>
      <c r="B210" t="s">
        <v>95</v>
      </c>
      <c r="C210" t="s">
        <v>54</v>
      </c>
      <c r="D210" t="s">
        <v>16</v>
      </c>
      <c r="E210" s="60">
        <v>36.111111100000002</v>
      </c>
      <c r="F210" s="60">
        <v>40</v>
      </c>
      <c r="M210" s="60">
        <v>35.849056599999997</v>
      </c>
      <c r="N210" s="60">
        <v>98.295454500000005</v>
      </c>
      <c r="O210" s="60">
        <v>105.1470588</v>
      </c>
      <c r="V210" s="60">
        <v>96.511627899999993</v>
      </c>
      <c r="X210" s="60">
        <v>11.34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Parameters</vt:lpstr>
      <vt:lpstr>Summary</vt:lpstr>
      <vt:lpstr>Identification</vt:lpstr>
      <vt:lpstr>Indicators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Katie Carroll</cp:lastModifiedBy>
  <cp:lastPrinted>2018-03-02T16:45:53Z</cp:lastPrinted>
  <dcterms:created xsi:type="dcterms:W3CDTF">2011-02-11T15:45:55Z</dcterms:created>
  <dcterms:modified xsi:type="dcterms:W3CDTF">2018-06-19T14:42:20Z</dcterms:modified>
</cp:coreProperties>
</file>